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15" windowWidth="17955" windowHeight="11760" activeTab="1"/>
  </bookViews>
  <sheets>
    <sheet name="1.info tábla" sheetId="2" r:id="rId1"/>
    <sheet name="2.info tábla" sheetId="3" r:id="rId2"/>
  </sheets>
  <definedNames>
    <definedName name="_xlnm.Print_Titles" localSheetId="1">'2.info tábla'!$6:$7</definedName>
  </definedNames>
  <calcPr calcId="145621"/>
</workbook>
</file>

<file path=xl/calcChain.xml><?xml version="1.0" encoding="utf-8"?>
<calcChain xmlns="http://schemas.openxmlformats.org/spreadsheetml/2006/main">
  <c r="F74" i="3" l="1"/>
  <c r="F143" i="3"/>
  <c r="F142" i="3"/>
  <c r="D131" i="3"/>
  <c r="D142" i="3" s="1"/>
  <c r="F122" i="3"/>
  <c r="F108" i="3"/>
  <c r="D103" i="3"/>
  <c r="D94" i="3"/>
  <c r="D73" i="3"/>
  <c r="F50" i="3"/>
  <c r="F51" i="3" s="1"/>
  <c r="D43" i="3"/>
  <c r="F43" i="3"/>
  <c r="F38" i="3"/>
  <c r="F21" i="3"/>
  <c r="F146" i="3" s="1"/>
  <c r="D21" i="3"/>
  <c r="F86" i="3"/>
  <c r="F88" i="3" s="1"/>
  <c r="F147" i="3" s="1"/>
  <c r="F70" i="3"/>
  <c r="F84" i="3"/>
  <c r="F64" i="3"/>
  <c r="F24" i="3"/>
  <c r="F31" i="3" s="1"/>
  <c r="F145" i="3" s="1"/>
  <c r="D24" i="3"/>
  <c r="D31" i="3" s="1"/>
  <c r="D57" i="3"/>
  <c r="D146" i="3" s="1"/>
  <c r="D38" i="3"/>
  <c r="D50" i="3"/>
  <c r="D51" i="3"/>
  <c r="D85" i="3"/>
  <c r="F94" i="3"/>
  <c r="D95" i="3"/>
  <c r="F95" i="3"/>
  <c r="F103" i="3"/>
  <c r="F104" i="3" s="1"/>
  <c r="D104" i="3"/>
  <c r="D117" i="3"/>
  <c r="F117" i="3"/>
  <c r="F128" i="3"/>
  <c r="F131" i="3" s="1"/>
  <c r="D136" i="3"/>
  <c r="F136" i="3"/>
  <c r="F149" i="3" s="1"/>
  <c r="D163" i="3"/>
  <c r="D203" i="3" s="1"/>
  <c r="F163" i="3"/>
  <c r="F205" i="3" s="1"/>
  <c r="D169" i="3"/>
  <c r="F169" i="3"/>
  <c r="F176" i="3"/>
  <c r="F181" i="3"/>
  <c r="D190" i="3"/>
  <c r="D191" i="3" s="1"/>
  <c r="F190" i="3"/>
  <c r="F191" i="3" s="1"/>
  <c r="D196" i="3"/>
  <c r="F196" i="3"/>
  <c r="D200" i="3"/>
  <c r="F200" i="3"/>
  <c r="D201" i="3"/>
  <c r="F201" i="3"/>
  <c r="D202" i="3"/>
  <c r="F202" i="3"/>
  <c r="D204" i="3"/>
  <c r="F208" i="3"/>
  <c r="D213" i="3"/>
  <c r="D215" i="3"/>
  <c r="F220" i="3"/>
  <c r="D143" i="3" l="1"/>
  <c r="D199" i="3"/>
  <c r="D144" i="3"/>
  <c r="F85" i="3"/>
  <c r="F144" i="3" s="1"/>
  <c r="F150" i="3" s="1"/>
  <c r="D220" i="3"/>
  <c r="D209" i="3"/>
  <c r="F182" i="3"/>
  <c r="F199" i="3" s="1"/>
  <c r="D90" i="3"/>
  <c r="D141" i="3" s="1"/>
  <c r="D150" i="3"/>
  <c r="F203" i="3"/>
  <c r="F209" i="3" s="1"/>
  <c r="E8" i="2"/>
  <c r="E9" i="2"/>
  <c r="E10" i="2"/>
  <c r="E11" i="2"/>
  <c r="E12" i="2"/>
  <c r="C13" i="2"/>
  <c r="D13" i="2"/>
  <c r="D222" i="3" l="1"/>
  <c r="F90" i="3"/>
  <c r="F141" i="3" s="1"/>
  <c r="F222" i="3"/>
  <c r="E13" i="2"/>
  <c r="F210" i="3"/>
  <c r="F151" i="3"/>
</calcChain>
</file>

<file path=xl/sharedStrings.xml><?xml version="1.0" encoding="utf-8"?>
<sst xmlns="http://schemas.openxmlformats.org/spreadsheetml/2006/main" count="272" uniqueCount="192">
  <si>
    <t>(E Ft)</t>
  </si>
  <si>
    <t>Megnevezés</t>
  </si>
  <si>
    <t>Bevétel</t>
  </si>
  <si>
    <t>Kiadás</t>
  </si>
  <si>
    <t>Hiány</t>
  </si>
  <si>
    <t>1.</t>
  </si>
  <si>
    <t>2.</t>
  </si>
  <si>
    <t>Bérpolitikai intézkedések támogatása: bérkompenzáció</t>
  </si>
  <si>
    <t>3.</t>
  </si>
  <si>
    <t>4.</t>
  </si>
  <si>
    <t>5.</t>
  </si>
  <si>
    <r>
      <t xml:space="preserve">       </t>
    </r>
    <r>
      <rPr>
        <b/>
        <sz val="12"/>
        <rFont val="Times New Roman"/>
        <family val="1"/>
        <charset val="238"/>
      </rPr>
      <t>Összesen:</t>
    </r>
    <r>
      <rPr>
        <sz val="12"/>
        <rFont val="Times New Roman"/>
        <family val="1"/>
        <charset val="238"/>
      </rPr>
      <t xml:space="preserve"> </t>
    </r>
  </si>
  <si>
    <t>Könyvtári érdekeltségnövelő támogatás</t>
  </si>
  <si>
    <t>Központilag szabályozott bevételek változása 2015. 06. 30-ig</t>
  </si>
  <si>
    <t>Jövedelempótló támogatások elszámolása</t>
  </si>
  <si>
    <t>Nyári gyermekétkeztetés támogatása</t>
  </si>
  <si>
    <t>1. információs tábla az 1/2015. (II.12.) önkormányzati rendelet módosításához</t>
  </si>
  <si>
    <t>Mindösszesen /a)+b)+c) pontok/:</t>
  </si>
  <si>
    <t>Mindösszesen:</t>
  </si>
  <si>
    <t>Társadalom és szociálpolitikai juttatás</t>
  </si>
  <si>
    <t>Finanszírozási műveletek (hiteltörlesztés)</t>
  </si>
  <si>
    <t>Működési tartalék:</t>
  </si>
  <si>
    <t>Pénzeszköz átadás áht-n kívülre:</t>
  </si>
  <si>
    <t>Támogatás értékű kiadás:</t>
  </si>
  <si>
    <t>Működési célú pénzmaradvány</t>
  </si>
  <si>
    <t>Dologi kiadás:</t>
  </si>
  <si>
    <t>Pénzeszköz átvétel áht-n kívülről</t>
  </si>
  <si>
    <t>Járulék:</t>
  </si>
  <si>
    <t>Támogatás értékű bevétel</t>
  </si>
  <si>
    <t>Személyi juttatás:</t>
  </si>
  <si>
    <t>Saját bevétel:</t>
  </si>
  <si>
    <t>c.) Velem községi Önkormányzat államigazgatási feladatai</t>
  </si>
  <si>
    <t xml:space="preserve">I. </t>
  </si>
  <si>
    <t>Repi kiadások</t>
  </si>
  <si>
    <t>ÁFA bevételek</t>
  </si>
  <si>
    <t>MINDÖSSZESEN:</t>
  </si>
  <si>
    <t>ÖSSZESEN:</t>
  </si>
  <si>
    <t>társadalom és szociálpolitikai juttatások (rendszeres önként vállalt)</t>
  </si>
  <si>
    <t>PÉNZBELI ELLÁTÁSOK, SEGÉLYEK</t>
  </si>
  <si>
    <t>Dologi kiadások összesen</t>
  </si>
  <si>
    <t>Saját bevétel összesen:</t>
  </si>
  <si>
    <t>2014.évről ÁFA befizetés</t>
  </si>
  <si>
    <t>közterületek</t>
  </si>
  <si>
    <t>2015.évben ÁFA befizetés</t>
  </si>
  <si>
    <t>ÁFA</t>
  </si>
  <si>
    <t>Jegybevétel</t>
  </si>
  <si>
    <t>Rendezvény várható kiadásai</t>
  </si>
  <si>
    <t>IFA differenciálás</t>
  </si>
  <si>
    <t>Támogatás NGM</t>
  </si>
  <si>
    <t>Velemi Gesztenyenapok</t>
  </si>
  <si>
    <t>Dologi kiadások</t>
  </si>
  <si>
    <t>Idősek karácsonya</t>
  </si>
  <si>
    <t>Falunap</t>
  </si>
  <si>
    <t>TÖOSZ tagdíj</t>
  </si>
  <si>
    <t>Leader tagdíj (40 Ft/fő)</t>
  </si>
  <si>
    <t>Személyi juttatások közötti kiadások</t>
  </si>
  <si>
    <t>Reprezentáció járulékai</t>
  </si>
  <si>
    <t>Reprezentáció(személyi juttatások között)</t>
  </si>
  <si>
    <t>Intézményi elszámolások</t>
  </si>
  <si>
    <t>VÁROS ÉS KÖZSÉGGAZDÁLKODÁS</t>
  </si>
  <si>
    <t>Összesen:</t>
  </si>
  <si>
    <t>Munkaadói járulékok</t>
  </si>
  <si>
    <t>alpolgármester ktg.átalánya</t>
  </si>
  <si>
    <t>Személyi juttatások (képviselők)</t>
  </si>
  <si>
    <t>Személyi juttatások (alpolgármester)</t>
  </si>
  <si>
    <t>Képviselői tiszteletdíjak és juttatások</t>
  </si>
  <si>
    <t xml:space="preserve">   Zsombori Pál műszaki ellenőr</t>
  </si>
  <si>
    <t>Kőszeg és Vidéke Újság</t>
  </si>
  <si>
    <t>IGEN pályázat</t>
  </si>
  <si>
    <t>Velem község Környezetvédelméért Alapítvány</t>
  </si>
  <si>
    <t>VELAK</t>
  </si>
  <si>
    <t>Kőszeghegyaljai Idegenforgalmi Egyesület</t>
  </si>
  <si>
    <t>működési átadás</t>
  </si>
  <si>
    <t>TÁMOGATÁSOK</t>
  </si>
  <si>
    <t>összeg</t>
  </si>
  <si>
    <t>megnevezés</t>
  </si>
  <si>
    <t>b.) Velem községi Önkormányzat önként vállalt feladatai</t>
  </si>
  <si>
    <t>Saját bevétel</t>
  </si>
  <si>
    <t>Közhatalmi bevételek</t>
  </si>
  <si>
    <t>Egyszeri pénzbeli támogatás</t>
  </si>
  <si>
    <t>kiegészítő gyerekvédelmi támogatás</t>
  </si>
  <si>
    <t>társadalom és szociálpolitikai juttatások Kötelező</t>
  </si>
  <si>
    <t>Talajterhelési díj</t>
  </si>
  <si>
    <t>Iparűzési adó</t>
  </si>
  <si>
    <t>Kommunális adó</t>
  </si>
  <si>
    <t>Adóértesítések postázása</t>
  </si>
  <si>
    <t>Pótlékok</t>
  </si>
  <si>
    <t xml:space="preserve">Idegenforgalmi adó </t>
  </si>
  <si>
    <t>Gépjárműadó 40%</t>
  </si>
  <si>
    <t>Helyi adók beszedése</t>
  </si>
  <si>
    <r>
      <t>dologi kiadás (várható teljesítés alapján</t>
    </r>
    <r>
      <rPr>
        <sz val="10"/>
        <rFont val="Times New Roman"/>
        <family val="1"/>
        <charset val="238"/>
      </rPr>
      <t>)</t>
    </r>
  </si>
  <si>
    <t>villany</t>
  </si>
  <si>
    <t>KÖZVILÁGÍTÁS</t>
  </si>
  <si>
    <t>Dologi kiadások:</t>
  </si>
  <si>
    <t>sírhely árbevétel</t>
  </si>
  <si>
    <t>víz</t>
  </si>
  <si>
    <t>temető karbantartási munkák</t>
  </si>
  <si>
    <t>saját bevétel</t>
  </si>
  <si>
    <t>KÖZTEMETŐ FENNTARTÁS</t>
  </si>
  <si>
    <t>Pénzeszköz átadás(működési hozzájárulás)</t>
  </si>
  <si>
    <t>működési költség hozzájárulás</t>
  </si>
  <si>
    <t>VOLÁN TÁMOGATÁS</t>
  </si>
  <si>
    <t>Támogatás érétkű bevétel összesen:</t>
  </si>
  <si>
    <t>Járulékok</t>
  </si>
  <si>
    <t>Közfoglalkoztatás támogatása</t>
  </si>
  <si>
    <t>Személyi juttatások közmunka</t>
  </si>
  <si>
    <t>Közfoglalkozatás</t>
  </si>
  <si>
    <t>Önkormányzati vagyonbiztosítás</t>
  </si>
  <si>
    <t>Egyéb bevételek</t>
  </si>
  <si>
    <t>közterülethasználati díjak</t>
  </si>
  <si>
    <t>Vagyonhasznosítás, működtetés</t>
  </si>
  <si>
    <t>Hulladékszállítás támogatása</t>
  </si>
  <si>
    <t>Működési tartalékok</t>
  </si>
  <si>
    <t>Céltartalék</t>
  </si>
  <si>
    <t>Általános tartalék</t>
  </si>
  <si>
    <t>Támogatás értékű bevétel összesen:</t>
  </si>
  <si>
    <t>Szemétszállítás</t>
  </si>
  <si>
    <t>Hóeltakarítás</t>
  </si>
  <si>
    <t>Kóborebek készenléti díj</t>
  </si>
  <si>
    <t>közkutak vízdíja (várható teljesítés)</t>
  </si>
  <si>
    <t>Vis Maior helyreállítás karbantartás/támfal</t>
  </si>
  <si>
    <t>Vis maior támogatás/támfal</t>
  </si>
  <si>
    <t>Vis Maior helyreállítás karbantartás/utak</t>
  </si>
  <si>
    <t>Vis maior támogatás/utak</t>
  </si>
  <si>
    <t>Gáz</t>
  </si>
  <si>
    <t>Karbantartás</t>
  </si>
  <si>
    <t>Egyéb kommunikáció</t>
  </si>
  <si>
    <t>Pénzügyi szolgáltatások díja</t>
  </si>
  <si>
    <t>Ügyvédi ktg. (2015.évi)</t>
  </si>
  <si>
    <t>Postai közreműködés díja</t>
  </si>
  <si>
    <t>Szeszfőzde bérleti díj ÁFA</t>
  </si>
  <si>
    <t>Munkaruha</t>
  </si>
  <si>
    <t>Szeszfőzde bérleti díj</t>
  </si>
  <si>
    <t>Villany</t>
  </si>
  <si>
    <t>Szeszfőzde bérleti díj (ÁFA hátralék)</t>
  </si>
  <si>
    <t>Hajtó és kenőanyag</t>
  </si>
  <si>
    <t>Kossuth u.8. bérleti díja</t>
  </si>
  <si>
    <t>Folyóirat</t>
  </si>
  <si>
    <t>Kormányhivatal közműköltségei</t>
  </si>
  <si>
    <t>Könyvbeszerzés (Helyi Érték)</t>
  </si>
  <si>
    <t>Közös hivatal közműköltségei</t>
  </si>
  <si>
    <t>Irodaszerek</t>
  </si>
  <si>
    <t>Tűzvédelmi feladatok</t>
  </si>
  <si>
    <t>Munkavédelmi feladatok</t>
  </si>
  <si>
    <t>Erzsébet utalvány járulékai</t>
  </si>
  <si>
    <t>Működési célú maradvány:</t>
  </si>
  <si>
    <t>Erzsébet utalvány</t>
  </si>
  <si>
    <t>Személyi juttatások</t>
  </si>
  <si>
    <t>Dologi Kiadások</t>
  </si>
  <si>
    <t>Telefon</t>
  </si>
  <si>
    <t>Könyvtár</t>
  </si>
  <si>
    <t>Működési hozzájárulás (57%)</t>
  </si>
  <si>
    <t xml:space="preserve">Kőszegi Közös Önkotmányzati Hivatal </t>
  </si>
  <si>
    <t>Pénzeszköz átadás</t>
  </si>
  <si>
    <t>Önkormányzati Igazgatás feladatainak finanszírozása</t>
  </si>
  <si>
    <t>Összesen</t>
  </si>
  <si>
    <t>járulékok</t>
  </si>
  <si>
    <t>Polgármester ktg.átalánya</t>
  </si>
  <si>
    <t>Polgármester tiszteletdíja</t>
  </si>
  <si>
    <t>Önkormányzati jogalkotás</t>
  </si>
  <si>
    <t>Támogatások</t>
  </si>
  <si>
    <t>Társulási tagdíj</t>
  </si>
  <si>
    <t>Munkaszervezeti feladatok</t>
  </si>
  <si>
    <t>(új szerződés alapján)</t>
  </si>
  <si>
    <t>Orvosi ügyelet</t>
  </si>
  <si>
    <t>Orvosi Ügyelet 2014.évi különbözete</t>
  </si>
  <si>
    <t>Szociális Gondozási Központ</t>
  </si>
  <si>
    <t>Intézményi étkeztetés (Kőszegszerdahelyi Iskola)</t>
  </si>
  <si>
    <t>Újvárosi Óvoda Velemi tagintézménye</t>
  </si>
  <si>
    <t>Többcélú társulás feladatainak finanszírozása</t>
  </si>
  <si>
    <t>Bozsok Óvodai működéshez</t>
  </si>
  <si>
    <t>Állami támogatások (önkormányzati feladatokra)</t>
  </si>
  <si>
    <t>Fogászat</t>
  </si>
  <si>
    <t>Natúrpark</t>
  </si>
  <si>
    <t>Natúrpark "Írottkő program"</t>
  </si>
  <si>
    <t>Kőszegi Hulladéklerakó</t>
  </si>
  <si>
    <t>Regionális Hulladéklerakó</t>
  </si>
  <si>
    <t>Önkéntes Tűzoltóság támogatása</t>
  </si>
  <si>
    <t>a.) Velem községi Önkormányzat kötelező feladatai</t>
  </si>
  <si>
    <t>I.</t>
  </si>
  <si>
    <t>Velem községi Önkormányzat működési bevételei és kiadásai feladatjelleg szerint 2015. költségvetés (Ft)</t>
  </si>
  <si>
    <t>2. infórmációs tábla</t>
  </si>
  <si>
    <t>Bérpolitikai intézkedések támogatása: bérkompenzáció 2014</t>
  </si>
  <si>
    <t>Állami támogatások bérkompenzáció 2014</t>
  </si>
  <si>
    <t>Állami támogatások bérkompenzáció 2015</t>
  </si>
  <si>
    <t xml:space="preserve">Állami támogatások szociális </t>
  </si>
  <si>
    <t>Szakmai anyagok</t>
  </si>
  <si>
    <t>Kamat kiadások</t>
  </si>
  <si>
    <t>Egyéb dologi kiadások</t>
  </si>
  <si>
    <t>Bérleti díjak</t>
  </si>
  <si>
    <t>Fizetendő ÁFA</t>
  </si>
  <si>
    <t>Egyéb szolgáltatások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</si>
</sst>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7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5" fillId="7" borderId="1" applyNumberFormat="0" applyAlignment="0" applyProtection="0"/>
    <xf numFmtId="0" fontId="1" fillId="22" borderId="7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4" fillId="4" borderId="0" applyNumberFormat="0" applyBorder="0" applyAlignment="0" applyProtection="0"/>
    <xf numFmtId="0" fontId="16" fillId="20" borderId="8" applyNumberFormat="0" applyAlignment="0" applyProtection="0"/>
    <xf numFmtId="0" fontId="15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" fillId="0" borderId="0"/>
    <xf numFmtId="0" fontId="23" fillId="0" borderId="0"/>
    <xf numFmtId="0" fontId="2" fillId="22" borderId="7" applyNumberFormat="0" applyFont="0" applyAlignment="0" applyProtection="0"/>
    <xf numFmtId="0" fontId="16" fillId="20" borderId="8" applyNumberFormat="0" applyAlignment="0" applyProtection="0"/>
    <xf numFmtId="0" fontId="18" fillId="0" borderId="9" applyNumberFormat="0" applyFill="0" applyAlignment="0" applyProtection="0"/>
    <xf numFmtId="0" fontId="4" fillId="3" borderId="0" applyNumberFormat="0" applyBorder="0" applyAlignment="0" applyProtection="0"/>
    <xf numFmtId="0" fontId="17" fillId="23" borderId="0" applyNumberFormat="0" applyBorder="0" applyAlignment="0" applyProtection="0"/>
    <xf numFmtId="0" fontId="6" fillId="20" borderId="1" applyNumberFormat="0" applyAlignment="0" applyProtection="0"/>
    <xf numFmtId="0" fontId="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27" fillId="0" borderId="0"/>
  </cellStyleXfs>
  <cellXfs count="209">
    <xf numFmtId="0" fontId="0" fillId="0" borderId="0" xfId="0"/>
    <xf numFmtId="3" fontId="20" fillId="0" borderId="0" xfId="75" applyNumberFormat="1" applyFont="1" applyFill="1"/>
    <xf numFmtId="0" fontId="23" fillId="0" borderId="0" xfId="75" applyFill="1"/>
    <xf numFmtId="0" fontId="20" fillId="0" borderId="0" xfId="75" applyFont="1" applyFill="1"/>
    <xf numFmtId="0" fontId="20" fillId="0" borderId="0" xfId="75" applyFont="1" applyFill="1" applyAlignment="1">
      <alignment horizontal="left" wrapText="1"/>
    </xf>
    <xf numFmtId="0" fontId="19" fillId="0" borderId="0" xfId="75" applyFont="1" applyFill="1" applyAlignment="1">
      <alignment horizontal="center" wrapText="1"/>
    </xf>
    <xf numFmtId="3" fontId="19" fillId="0" borderId="0" xfId="75" applyNumberFormat="1" applyFont="1" applyFill="1" applyAlignment="1">
      <alignment horizontal="right"/>
    </xf>
    <xf numFmtId="0" fontId="20" fillId="0" borderId="0" xfId="75" applyFont="1" applyFill="1" applyAlignment="1">
      <alignment horizontal="right"/>
    </xf>
    <xf numFmtId="0" fontId="24" fillId="0" borderId="0" xfId="75" applyFont="1" applyFill="1" applyAlignment="1">
      <alignment wrapText="1"/>
    </xf>
    <xf numFmtId="3" fontId="21" fillId="0" borderId="0" xfId="75" applyNumberFormat="1" applyFont="1" applyFill="1"/>
    <xf numFmtId="0" fontId="24" fillId="0" borderId="0" xfId="75" applyFont="1" applyFill="1" applyAlignment="1">
      <alignment horizontal="left" wrapText="1"/>
    </xf>
    <xf numFmtId="0" fontId="20" fillId="0" borderId="0" xfId="0" applyFont="1" applyFill="1"/>
    <xf numFmtId="3" fontId="20" fillId="0" borderId="0" xfId="0" applyNumberFormat="1" applyFont="1" applyFill="1"/>
    <xf numFmtId="0" fontId="21" fillId="0" borderId="0" xfId="0" applyFont="1" applyFill="1"/>
    <xf numFmtId="3" fontId="22" fillId="0" borderId="10" xfId="0" applyNumberFormat="1" applyFont="1" applyFill="1" applyBorder="1"/>
    <xf numFmtId="0" fontId="22" fillId="0" borderId="11" xfId="0" applyFont="1" applyFill="1" applyBorder="1"/>
    <xf numFmtId="0" fontId="22" fillId="0" borderId="12" xfId="0" applyFont="1" applyFill="1" applyBorder="1"/>
    <xf numFmtId="3" fontId="21" fillId="0" borderId="13" xfId="0" applyNumberFormat="1" applyFont="1" applyFill="1" applyBorder="1"/>
    <xf numFmtId="0" fontId="21" fillId="0" borderId="14" xfId="0" applyFont="1" applyFill="1" applyBorder="1"/>
    <xf numFmtId="0" fontId="21" fillId="0" borderId="15" xfId="0" applyFont="1" applyFill="1" applyBorder="1"/>
    <xf numFmtId="3" fontId="21" fillId="24" borderId="13" xfId="0" applyNumberFormat="1" applyFont="1" applyFill="1" applyBorder="1"/>
    <xf numFmtId="0" fontId="21" fillId="24" borderId="14" xfId="0" applyFont="1" applyFill="1" applyBorder="1"/>
    <xf numFmtId="0" fontId="21" fillId="24" borderId="15" xfId="0" applyFont="1" applyFill="1" applyBorder="1"/>
    <xf numFmtId="0" fontId="21" fillId="24" borderId="0" xfId="0" applyFont="1" applyFill="1"/>
    <xf numFmtId="3" fontId="20" fillId="24" borderId="13" xfId="0" applyNumberFormat="1" applyFont="1" applyFill="1" applyBorder="1"/>
    <xf numFmtId="0" fontId="20" fillId="24" borderId="14" xfId="0" applyFont="1" applyFill="1" applyBorder="1"/>
    <xf numFmtId="3" fontId="20" fillId="24" borderId="15" xfId="0" applyNumberFormat="1" applyFont="1" applyFill="1" applyBorder="1"/>
    <xf numFmtId="0" fontId="20" fillId="24" borderId="15" xfId="0" applyFont="1" applyFill="1" applyBorder="1"/>
    <xf numFmtId="3" fontId="20" fillId="24" borderId="16" xfId="0" applyNumberFormat="1" applyFont="1" applyFill="1" applyBorder="1"/>
    <xf numFmtId="0" fontId="20" fillId="24" borderId="17" xfId="0" applyFont="1" applyFill="1" applyBorder="1"/>
    <xf numFmtId="3" fontId="20" fillId="24" borderId="0" xfId="0" applyNumberFormat="1" applyFont="1" applyFill="1" applyBorder="1"/>
    <xf numFmtId="0" fontId="20" fillId="24" borderId="0" xfId="0" applyFont="1" applyFill="1" applyBorder="1"/>
    <xf numFmtId="3" fontId="20" fillId="24" borderId="18" xfId="0" applyNumberFormat="1" applyFont="1" applyFill="1" applyBorder="1"/>
    <xf numFmtId="0" fontId="20" fillId="24" borderId="19" xfId="0" applyFont="1" applyFill="1" applyBorder="1"/>
    <xf numFmtId="3" fontId="20" fillId="24" borderId="20" xfId="0" applyNumberFormat="1" applyFont="1" applyFill="1" applyBorder="1"/>
    <xf numFmtId="0" fontId="20" fillId="24" borderId="20" xfId="0" applyFont="1" applyFill="1" applyBorder="1"/>
    <xf numFmtId="3" fontId="20" fillId="24" borderId="0" xfId="0" applyNumberFormat="1" applyFont="1" applyFill="1"/>
    <xf numFmtId="0" fontId="20" fillId="24" borderId="0" xfId="0" applyFont="1" applyFill="1"/>
    <xf numFmtId="0" fontId="21" fillId="24" borderId="0" xfId="0" applyFont="1" applyFill="1" applyAlignment="1"/>
    <xf numFmtId="3" fontId="20" fillId="25" borderId="0" xfId="0" applyNumberFormat="1" applyFont="1" applyFill="1"/>
    <xf numFmtId="0" fontId="20" fillId="25" borderId="0" xfId="0" applyFont="1" applyFill="1"/>
    <xf numFmtId="0" fontId="21" fillId="25" borderId="0" xfId="0" applyFont="1" applyFill="1"/>
    <xf numFmtId="3" fontId="21" fillId="25" borderId="13" xfId="0" applyNumberFormat="1" applyFont="1" applyFill="1" applyBorder="1"/>
    <xf numFmtId="0" fontId="21" fillId="25" borderId="14" xfId="0" applyFont="1" applyFill="1" applyBorder="1"/>
    <xf numFmtId="0" fontId="21" fillId="25" borderId="15" xfId="0" applyFont="1" applyFill="1" applyBorder="1"/>
    <xf numFmtId="3" fontId="20" fillId="25" borderId="13" xfId="0" applyNumberFormat="1" applyFont="1" applyFill="1" applyBorder="1"/>
    <xf numFmtId="0" fontId="20" fillId="25" borderId="14" xfId="0" applyFont="1" applyFill="1" applyBorder="1"/>
    <xf numFmtId="3" fontId="20" fillId="25" borderId="15" xfId="0" applyNumberFormat="1" applyFont="1" applyFill="1" applyBorder="1"/>
    <xf numFmtId="0" fontId="20" fillId="25" borderId="15" xfId="0" applyFont="1" applyFill="1" applyBorder="1"/>
    <xf numFmtId="3" fontId="20" fillId="25" borderId="16" xfId="0" applyNumberFormat="1" applyFont="1" applyFill="1" applyBorder="1"/>
    <xf numFmtId="0" fontId="20" fillId="25" borderId="17" xfId="0" applyFont="1" applyFill="1" applyBorder="1"/>
    <xf numFmtId="3" fontId="20" fillId="25" borderId="0" xfId="0" applyNumberFormat="1" applyFont="1" applyFill="1" applyBorder="1"/>
    <xf numFmtId="0" fontId="20" fillId="25" borderId="0" xfId="0" applyFont="1" applyFill="1" applyBorder="1"/>
    <xf numFmtId="3" fontId="20" fillId="25" borderId="18" xfId="0" applyNumberFormat="1" applyFont="1" applyFill="1" applyBorder="1"/>
    <xf numFmtId="0" fontId="20" fillId="25" borderId="19" xfId="0" applyFont="1" applyFill="1" applyBorder="1"/>
    <xf numFmtId="3" fontId="20" fillId="25" borderId="20" xfId="0" applyNumberFormat="1" applyFont="1" applyFill="1" applyBorder="1"/>
    <xf numFmtId="0" fontId="20" fillId="25" borderId="20" xfId="0" applyFont="1" applyFill="1" applyBorder="1"/>
    <xf numFmtId="3" fontId="21" fillId="25" borderId="10" xfId="0" applyNumberFormat="1" applyFont="1" applyFill="1" applyBorder="1"/>
    <xf numFmtId="0" fontId="21" fillId="25" borderId="12" xfId="0" applyFont="1" applyFill="1" applyBorder="1" applyAlignment="1">
      <alignment wrapText="1"/>
    </xf>
    <xf numFmtId="0" fontId="21" fillId="25" borderId="12" xfId="0" applyFont="1" applyFill="1" applyBorder="1"/>
    <xf numFmtId="0" fontId="21" fillId="25" borderId="21" xfId="0" applyFont="1" applyFill="1" applyBorder="1"/>
    <xf numFmtId="0" fontId="20" fillId="0" borderId="0" xfId="0" applyFont="1" applyFill="1" applyAlignment="1">
      <alignment wrapText="1"/>
    </xf>
    <xf numFmtId="3" fontId="21" fillId="25" borderId="0" xfId="0" applyNumberFormat="1" applyFont="1" applyFill="1" applyBorder="1" applyAlignment="1">
      <alignment wrapText="1"/>
    </xf>
    <xf numFmtId="0" fontId="20" fillId="25" borderId="0" xfId="0" applyFont="1" applyFill="1" applyBorder="1" applyAlignment="1">
      <alignment wrapText="1"/>
    </xf>
    <xf numFmtId="0" fontId="21" fillId="25" borderId="0" xfId="0" applyFont="1" applyFill="1" applyBorder="1" applyAlignment="1">
      <alignment wrapText="1"/>
    </xf>
    <xf numFmtId="3" fontId="21" fillId="25" borderId="13" xfId="0" applyNumberFormat="1" applyFont="1" applyFill="1" applyBorder="1" applyAlignment="1">
      <alignment wrapText="1"/>
    </xf>
    <xf numFmtId="0" fontId="20" fillId="25" borderId="14" xfId="0" applyFont="1" applyFill="1" applyBorder="1" applyAlignment="1">
      <alignment wrapText="1"/>
    </xf>
    <xf numFmtId="3" fontId="21" fillId="25" borderId="15" xfId="0" applyNumberFormat="1" applyFont="1" applyFill="1" applyBorder="1" applyAlignment="1">
      <alignment wrapText="1"/>
    </xf>
    <xf numFmtId="0" fontId="20" fillId="25" borderId="15" xfId="0" applyFont="1" applyFill="1" applyBorder="1" applyAlignment="1">
      <alignment wrapText="1"/>
    </xf>
    <xf numFmtId="0" fontId="21" fillId="25" borderId="22" xfId="0" applyFont="1" applyFill="1" applyBorder="1" applyAlignment="1">
      <alignment wrapText="1"/>
    </xf>
    <xf numFmtId="3" fontId="20" fillId="25" borderId="16" xfId="0" applyNumberFormat="1" applyFont="1" applyFill="1" applyBorder="1" applyAlignment="1">
      <alignment wrapText="1"/>
    </xf>
    <xf numFmtId="0" fontId="21" fillId="25" borderId="17" xfId="0" applyFont="1" applyFill="1" applyBorder="1" applyAlignment="1">
      <alignment wrapText="1"/>
    </xf>
    <xf numFmtId="3" fontId="20" fillId="25" borderId="0" xfId="0" applyNumberFormat="1" applyFont="1" applyFill="1" applyBorder="1" applyAlignment="1">
      <alignment wrapText="1"/>
    </xf>
    <xf numFmtId="0" fontId="20" fillId="25" borderId="23" xfId="0" applyFont="1" applyFill="1" applyBorder="1" applyAlignment="1">
      <alignment wrapText="1"/>
    </xf>
    <xf numFmtId="3" fontId="20" fillId="25" borderId="18" xfId="0" applyNumberFormat="1" applyFont="1" applyFill="1" applyBorder="1" applyAlignment="1">
      <alignment wrapText="1"/>
    </xf>
    <xf numFmtId="0" fontId="21" fillId="25" borderId="19" xfId="0" applyFont="1" applyFill="1" applyBorder="1" applyAlignment="1">
      <alignment wrapText="1"/>
    </xf>
    <xf numFmtId="3" fontId="20" fillId="25" borderId="20" xfId="0" applyNumberFormat="1" applyFont="1" applyFill="1" applyBorder="1" applyAlignment="1">
      <alignment wrapText="1"/>
    </xf>
    <xf numFmtId="0" fontId="20" fillId="25" borderId="20" xfId="0" applyFont="1" applyFill="1" applyBorder="1" applyAlignment="1">
      <alignment wrapText="1"/>
    </xf>
    <xf numFmtId="0" fontId="21" fillId="25" borderId="24" xfId="0" applyFont="1" applyFill="1" applyBorder="1" applyAlignment="1">
      <alignment wrapText="1"/>
    </xf>
    <xf numFmtId="0" fontId="20" fillId="25" borderId="0" xfId="0" applyFont="1" applyFill="1" applyAlignment="1">
      <alignment wrapText="1"/>
    </xf>
    <xf numFmtId="0" fontId="21" fillId="0" borderId="0" xfId="0" applyFont="1" applyFill="1" applyAlignment="1">
      <alignment wrapText="1"/>
    </xf>
    <xf numFmtId="3" fontId="21" fillId="26" borderId="0" xfId="0" applyNumberFormat="1" applyFont="1" applyFill="1" applyBorder="1" applyAlignment="1">
      <alignment wrapText="1"/>
    </xf>
    <xf numFmtId="0" fontId="21" fillId="26" borderId="0" xfId="0" applyFont="1" applyFill="1" applyBorder="1" applyAlignment="1">
      <alignment wrapText="1"/>
    </xf>
    <xf numFmtId="3" fontId="21" fillId="26" borderId="13" xfId="0" applyNumberFormat="1" applyFont="1" applyFill="1" applyBorder="1" applyAlignment="1">
      <alignment wrapText="1"/>
    </xf>
    <xf numFmtId="0" fontId="21" fillId="26" borderId="15" xfId="0" applyFont="1" applyFill="1" applyBorder="1" applyAlignment="1">
      <alignment wrapText="1"/>
    </xf>
    <xf numFmtId="0" fontId="21" fillId="26" borderId="14" xfId="0" applyFont="1" applyFill="1" applyBorder="1" applyAlignment="1">
      <alignment wrapText="1"/>
    </xf>
    <xf numFmtId="3" fontId="21" fillId="26" borderId="16" xfId="0" applyNumberFormat="1" applyFont="1" applyFill="1" applyBorder="1" applyAlignment="1">
      <alignment wrapText="1"/>
    </xf>
    <xf numFmtId="0" fontId="21" fillId="26" borderId="17" xfId="0" applyFont="1" applyFill="1" applyBorder="1" applyAlignment="1">
      <alignment wrapText="1"/>
    </xf>
    <xf numFmtId="3" fontId="20" fillId="26" borderId="16" xfId="0" applyNumberFormat="1" applyFont="1" applyFill="1" applyBorder="1" applyAlignment="1">
      <alignment wrapText="1"/>
    </xf>
    <xf numFmtId="0" fontId="20" fillId="26" borderId="0" xfId="0" applyFont="1" applyFill="1" applyBorder="1" applyAlignment="1">
      <alignment wrapText="1"/>
    </xf>
    <xf numFmtId="0" fontId="20" fillId="26" borderId="17" xfId="0" applyFont="1" applyFill="1" applyBorder="1" applyAlignment="1">
      <alignment wrapText="1"/>
    </xf>
    <xf numFmtId="3" fontId="20" fillId="26" borderId="18" xfId="0" applyNumberFormat="1" applyFont="1" applyFill="1" applyBorder="1" applyAlignment="1">
      <alignment wrapText="1"/>
    </xf>
    <xf numFmtId="0" fontId="20" fillId="26" borderId="20" xfId="0" applyFont="1" applyFill="1" applyBorder="1" applyAlignment="1">
      <alignment wrapText="1"/>
    </xf>
    <xf numFmtId="0" fontId="20" fillId="26" borderId="19" xfId="0" applyFont="1" applyFill="1" applyBorder="1" applyAlignment="1">
      <alignment wrapText="1"/>
    </xf>
    <xf numFmtId="0" fontId="21" fillId="26" borderId="19" xfId="0" applyFont="1" applyFill="1" applyBorder="1" applyAlignment="1">
      <alignment wrapText="1"/>
    </xf>
    <xf numFmtId="0" fontId="21" fillId="25" borderId="15" xfId="0" applyFont="1" applyFill="1" applyBorder="1" applyAlignment="1">
      <alignment wrapText="1"/>
    </xf>
    <xf numFmtId="0" fontId="21" fillId="25" borderId="14" xfId="0" applyFont="1" applyFill="1" applyBorder="1" applyAlignment="1">
      <alignment wrapText="1"/>
    </xf>
    <xf numFmtId="3" fontId="21" fillId="25" borderId="16" xfId="0" applyNumberFormat="1" applyFont="1" applyFill="1" applyBorder="1" applyAlignment="1">
      <alignment wrapText="1"/>
    </xf>
    <xf numFmtId="0" fontId="20" fillId="25" borderId="17" xfId="0" applyFont="1" applyFill="1" applyBorder="1" applyAlignment="1">
      <alignment wrapText="1"/>
    </xf>
    <xf numFmtId="3" fontId="21" fillId="25" borderId="16" xfId="0" applyNumberFormat="1" applyFont="1" applyFill="1" applyBorder="1"/>
    <xf numFmtId="0" fontId="21" fillId="25" borderId="0" xfId="0" applyFont="1" applyFill="1" applyBorder="1"/>
    <xf numFmtId="0" fontId="21" fillId="25" borderId="17" xfId="0" applyFont="1" applyFill="1" applyBorder="1"/>
    <xf numFmtId="0" fontId="20" fillId="25" borderId="19" xfId="0" applyFont="1" applyFill="1" applyBorder="1" applyAlignment="1">
      <alignment wrapText="1"/>
    </xf>
    <xf numFmtId="0" fontId="21" fillId="25" borderId="19" xfId="0" applyFont="1" applyFill="1" applyBorder="1"/>
    <xf numFmtId="3" fontId="20" fillId="25" borderId="10" xfId="0" applyNumberFormat="1" applyFont="1" applyFill="1" applyBorder="1" applyAlignment="1">
      <alignment wrapText="1"/>
    </xf>
    <xf numFmtId="0" fontId="21" fillId="25" borderId="11" xfId="0" applyFont="1" applyFill="1" applyBorder="1" applyAlignment="1">
      <alignment wrapText="1"/>
    </xf>
    <xf numFmtId="0" fontId="20" fillId="25" borderId="12" xfId="0" applyFont="1" applyFill="1" applyBorder="1" applyAlignment="1">
      <alignment wrapText="1"/>
    </xf>
    <xf numFmtId="0" fontId="21" fillId="25" borderId="21" xfId="0" applyFont="1" applyFill="1" applyBorder="1" applyAlignment="1">
      <alignment wrapText="1"/>
    </xf>
    <xf numFmtId="0" fontId="21" fillId="25" borderId="24" xfId="0" applyFont="1" applyFill="1" applyBorder="1"/>
    <xf numFmtId="3" fontId="21" fillId="25" borderId="0" xfId="0" applyNumberFormat="1" applyFont="1" applyFill="1" applyBorder="1"/>
    <xf numFmtId="0" fontId="21" fillId="25" borderId="0" xfId="0" applyFont="1" applyFill="1" applyBorder="1" applyAlignment="1">
      <alignment horizontal="left" indent="3"/>
    </xf>
    <xf numFmtId="0" fontId="21" fillId="25" borderId="22" xfId="0" applyFont="1" applyFill="1" applyBorder="1" applyAlignment="1">
      <alignment horizontal="left" indent="3"/>
    </xf>
    <xf numFmtId="0" fontId="20" fillId="25" borderId="23" xfId="0" applyFont="1" applyFill="1" applyBorder="1" applyAlignment="1">
      <alignment horizontal="left" indent="1"/>
    </xf>
    <xf numFmtId="0" fontId="21" fillId="25" borderId="20" xfId="0" applyFont="1" applyFill="1" applyBorder="1"/>
    <xf numFmtId="0" fontId="25" fillId="0" borderId="0" xfId="0" applyFont="1" applyFill="1" applyAlignment="1">
      <alignment wrapText="1"/>
    </xf>
    <xf numFmtId="3" fontId="25" fillId="25" borderId="25" xfId="0" applyNumberFormat="1" applyFont="1" applyFill="1" applyBorder="1" applyAlignment="1">
      <alignment horizontal="center" wrapText="1"/>
    </xf>
    <xf numFmtId="0" fontId="25" fillId="25" borderId="26" xfId="0" applyFont="1" applyFill="1" applyBorder="1" applyAlignment="1">
      <alignment horizontal="center" wrapText="1"/>
    </xf>
    <xf numFmtId="3" fontId="25" fillId="25" borderId="26" xfId="0" applyNumberFormat="1" applyFont="1" applyFill="1" applyBorder="1" applyAlignment="1">
      <alignment horizontal="center" wrapText="1"/>
    </xf>
    <xf numFmtId="0" fontId="21" fillId="25" borderId="0" xfId="0" applyFont="1" applyFill="1" applyAlignment="1"/>
    <xf numFmtId="3" fontId="20" fillId="27" borderId="0" xfId="0" applyNumberFormat="1" applyFont="1" applyFill="1"/>
    <xf numFmtId="0" fontId="20" fillId="27" borderId="0" xfId="0" applyFont="1" applyFill="1"/>
    <xf numFmtId="0" fontId="21" fillId="27" borderId="0" xfId="0" applyFont="1" applyFill="1" applyAlignment="1">
      <alignment horizontal="left"/>
    </xf>
    <xf numFmtId="0" fontId="21" fillId="27" borderId="0" xfId="0" applyFont="1" applyFill="1"/>
    <xf numFmtId="3" fontId="21" fillId="27" borderId="13" xfId="0" applyNumberFormat="1" applyFont="1" applyFill="1" applyBorder="1"/>
    <xf numFmtId="0" fontId="21" fillId="27" borderId="14" xfId="0" applyFont="1" applyFill="1" applyBorder="1"/>
    <xf numFmtId="0" fontId="21" fillId="27" borderId="15" xfId="0" applyFont="1" applyFill="1" applyBorder="1"/>
    <xf numFmtId="3" fontId="20" fillId="27" borderId="13" xfId="0" applyNumberFormat="1" applyFont="1" applyFill="1" applyBorder="1"/>
    <xf numFmtId="0" fontId="20" fillId="27" borderId="15" xfId="0" applyFont="1" applyFill="1" applyBorder="1"/>
    <xf numFmtId="0" fontId="20" fillId="27" borderId="14" xfId="0" applyFont="1" applyFill="1" applyBorder="1"/>
    <xf numFmtId="3" fontId="20" fillId="27" borderId="16" xfId="0" applyNumberFormat="1" applyFont="1" applyFill="1" applyBorder="1"/>
    <xf numFmtId="0" fontId="20" fillId="27" borderId="0" xfId="0" applyFont="1" applyFill="1" applyBorder="1"/>
    <xf numFmtId="0" fontId="20" fillId="27" borderId="17" xfId="0" applyFont="1" applyFill="1" applyBorder="1"/>
    <xf numFmtId="3" fontId="20" fillId="27" borderId="18" xfId="0" applyNumberFormat="1" applyFont="1" applyFill="1" applyBorder="1"/>
    <xf numFmtId="0" fontId="20" fillId="27" borderId="20" xfId="0" applyFont="1" applyFill="1" applyBorder="1"/>
    <xf numFmtId="3" fontId="21" fillId="27" borderId="10" xfId="0" applyNumberFormat="1" applyFont="1" applyFill="1" applyBorder="1"/>
    <xf numFmtId="0" fontId="21" fillId="27" borderId="12" xfId="0" applyFont="1" applyFill="1" applyBorder="1" applyAlignment="1">
      <alignment wrapText="1"/>
    </xf>
    <xf numFmtId="0" fontId="21" fillId="27" borderId="12" xfId="0" applyFont="1" applyFill="1" applyBorder="1"/>
    <xf numFmtId="0" fontId="21" fillId="27" borderId="21" xfId="0" applyFont="1" applyFill="1" applyBorder="1"/>
    <xf numFmtId="3" fontId="20" fillId="27" borderId="0" xfId="0" applyNumberFormat="1" applyFont="1" applyFill="1" applyBorder="1" applyAlignment="1">
      <alignment wrapText="1"/>
    </xf>
    <xf numFmtId="0" fontId="20" fillId="27" borderId="0" xfId="0" applyFont="1" applyFill="1" applyBorder="1" applyAlignment="1">
      <alignment wrapText="1"/>
    </xf>
    <xf numFmtId="0" fontId="21" fillId="27" borderId="0" xfId="0" applyFont="1" applyFill="1" applyBorder="1" applyAlignment="1">
      <alignment wrapText="1"/>
    </xf>
    <xf numFmtId="3" fontId="21" fillId="27" borderId="0" xfId="0" applyNumberFormat="1" applyFont="1" applyFill="1" applyBorder="1" applyAlignment="1">
      <alignment wrapText="1"/>
    </xf>
    <xf numFmtId="3" fontId="21" fillId="27" borderId="13" xfId="0" applyNumberFormat="1" applyFont="1" applyFill="1" applyBorder="1" applyAlignment="1">
      <alignment wrapText="1"/>
    </xf>
    <xf numFmtId="0" fontId="21" fillId="27" borderId="14" xfId="0" applyFont="1" applyFill="1" applyBorder="1" applyAlignment="1">
      <alignment wrapText="1"/>
    </xf>
    <xf numFmtId="3" fontId="21" fillId="27" borderId="15" xfId="0" applyNumberFormat="1" applyFont="1" applyFill="1" applyBorder="1" applyAlignment="1">
      <alignment wrapText="1"/>
    </xf>
    <xf numFmtId="0" fontId="20" fillId="27" borderId="15" xfId="0" applyFont="1" applyFill="1" applyBorder="1" applyAlignment="1">
      <alignment wrapText="1"/>
    </xf>
    <xf numFmtId="0" fontId="21" fillId="27" borderId="22" xfId="0" applyFont="1" applyFill="1" applyBorder="1" applyAlignment="1">
      <alignment wrapText="1"/>
    </xf>
    <xf numFmtId="3" fontId="20" fillId="27" borderId="16" xfId="0" applyNumberFormat="1" applyFont="1" applyFill="1" applyBorder="1" applyAlignment="1">
      <alignment wrapText="1"/>
    </xf>
    <xf numFmtId="0" fontId="21" fillId="27" borderId="17" xfId="0" applyFont="1" applyFill="1" applyBorder="1" applyAlignment="1">
      <alignment wrapText="1"/>
    </xf>
    <xf numFmtId="0" fontId="20" fillId="27" borderId="23" xfId="0" applyFont="1" applyFill="1" applyBorder="1" applyAlignment="1">
      <alignment wrapText="1"/>
    </xf>
    <xf numFmtId="3" fontId="20" fillId="27" borderId="18" xfId="0" applyNumberFormat="1" applyFont="1" applyFill="1" applyBorder="1" applyAlignment="1">
      <alignment wrapText="1"/>
    </xf>
    <xf numFmtId="0" fontId="21" fillId="27" borderId="19" xfId="0" applyFont="1" applyFill="1" applyBorder="1" applyAlignment="1">
      <alignment wrapText="1"/>
    </xf>
    <xf numFmtId="3" fontId="20" fillId="27" borderId="20" xfId="0" applyNumberFormat="1" applyFont="1" applyFill="1" applyBorder="1" applyAlignment="1">
      <alignment wrapText="1"/>
    </xf>
    <xf numFmtId="0" fontId="20" fillId="27" borderId="20" xfId="0" applyFont="1" applyFill="1" applyBorder="1" applyAlignment="1">
      <alignment wrapText="1"/>
    </xf>
    <xf numFmtId="0" fontId="21" fillId="27" borderId="24" xfId="0" applyFont="1" applyFill="1" applyBorder="1" applyAlignment="1">
      <alignment wrapText="1"/>
    </xf>
    <xf numFmtId="0" fontId="21" fillId="27" borderId="15" xfId="0" applyFont="1" applyFill="1" applyBorder="1" applyAlignment="1">
      <alignment wrapText="1"/>
    </xf>
    <xf numFmtId="3" fontId="21" fillId="27" borderId="16" xfId="0" applyNumberFormat="1" applyFont="1" applyFill="1" applyBorder="1" applyAlignment="1">
      <alignment wrapText="1"/>
    </xf>
    <xf numFmtId="0" fontId="21" fillId="27" borderId="23" xfId="0" applyFont="1" applyFill="1" applyBorder="1" applyAlignment="1">
      <alignment wrapText="1"/>
    </xf>
    <xf numFmtId="3" fontId="21" fillId="27" borderId="18" xfId="0" applyNumberFormat="1" applyFont="1" applyFill="1" applyBorder="1" applyAlignment="1">
      <alignment wrapText="1"/>
    </xf>
    <xf numFmtId="0" fontId="21" fillId="27" borderId="20" xfId="0" applyFont="1" applyFill="1" applyBorder="1" applyAlignment="1">
      <alignment wrapText="1"/>
    </xf>
    <xf numFmtId="0" fontId="20" fillId="27" borderId="0" xfId="0" applyFont="1" applyFill="1" applyAlignment="1">
      <alignment wrapText="1"/>
    </xf>
    <xf numFmtId="0" fontId="20" fillId="27" borderId="17" xfId="0" applyFont="1" applyFill="1" applyBorder="1" applyAlignment="1">
      <alignment wrapText="1"/>
    </xf>
    <xf numFmtId="0" fontId="20" fillId="27" borderId="19" xfId="0" applyFont="1" applyFill="1" applyBorder="1" applyAlignment="1">
      <alignment wrapText="1"/>
    </xf>
    <xf numFmtId="0" fontId="21" fillId="27" borderId="17" xfId="0" applyFont="1" applyFill="1" applyBorder="1"/>
    <xf numFmtId="3" fontId="21" fillId="27" borderId="16" xfId="0" applyNumberFormat="1" applyFont="1" applyFill="1" applyBorder="1"/>
    <xf numFmtId="0" fontId="21" fillId="27" borderId="0" xfId="0" applyFont="1" applyFill="1" applyBorder="1"/>
    <xf numFmtId="3" fontId="20" fillId="27" borderId="0" xfId="0" applyNumberFormat="1" applyFont="1" applyFill="1" applyBorder="1"/>
    <xf numFmtId="3" fontId="21" fillId="27" borderId="18" xfId="0" applyNumberFormat="1" applyFont="1" applyFill="1" applyBorder="1"/>
    <xf numFmtId="0" fontId="21" fillId="27" borderId="19" xfId="0" applyFont="1" applyFill="1" applyBorder="1"/>
    <xf numFmtId="3" fontId="20" fillId="27" borderId="20" xfId="0" applyNumberFormat="1" applyFont="1" applyFill="1" applyBorder="1"/>
    <xf numFmtId="3" fontId="20" fillId="27" borderId="10" xfId="0" applyNumberFormat="1" applyFont="1" applyFill="1" applyBorder="1" applyAlignment="1">
      <alignment wrapText="1"/>
    </xf>
    <xf numFmtId="0" fontId="21" fillId="27" borderId="11" xfId="0" applyFont="1" applyFill="1" applyBorder="1" applyAlignment="1">
      <alignment wrapText="1"/>
    </xf>
    <xf numFmtId="0" fontId="20" fillId="27" borderId="12" xfId="0" applyFont="1" applyFill="1" applyBorder="1" applyAlignment="1">
      <alignment wrapText="1"/>
    </xf>
    <xf numFmtId="0" fontId="21" fillId="27" borderId="21" xfId="0" applyFont="1" applyFill="1" applyBorder="1" applyAlignment="1">
      <alignment wrapText="1"/>
    </xf>
    <xf numFmtId="0" fontId="20" fillId="27" borderId="23" xfId="0" applyFont="1" applyFill="1" applyBorder="1"/>
    <xf numFmtId="0" fontId="21" fillId="27" borderId="20" xfId="0" applyFont="1" applyFill="1" applyBorder="1"/>
    <xf numFmtId="0" fontId="21" fillId="27" borderId="24" xfId="0" applyFont="1" applyFill="1" applyBorder="1"/>
    <xf numFmtId="0" fontId="21" fillId="27" borderId="22" xfId="0" applyFont="1" applyFill="1" applyBorder="1" applyAlignment="1">
      <alignment horizontal="left" indent="3"/>
    </xf>
    <xf numFmtId="0" fontId="19" fillId="0" borderId="0" xfId="0" applyFont="1" applyFill="1"/>
    <xf numFmtId="3" fontId="26" fillId="27" borderId="16" xfId="0" applyNumberFormat="1" applyFont="1" applyFill="1" applyBorder="1"/>
    <xf numFmtId="0" fontId="26" fillId="27" borderId="0" xfId="0" applyFont="1" applyFill="1" applyBorder="1"/>
    <xf numFmtId="0" fontId="26" fillId="27" borderId="23" xfId="0" applyFont="1" applyFill="1" applyBorder="1" applyAlignment="1">
      <alignment horizontal="left" indent="4"/>
    </xf>
    <xf numFmtId="0" fontId="19" fillId="27" borderId="0" xfId="0" applyFont="1" applyFill="1" applyBorder="1"/>
    <xf numFmtId="0" fontId="20" fillId="27" borderId="23" xfId="0" applyFont="1" applyFill="1" applyBorder="1" applyAlignment="1">
      <alignment horizontal="left" indent="1"/>
    </xf>
    <xf numFmtId="3" fontId="25" fillId="27" borderId="25" xfId="0" applyNumberFormat="1" applyFont="1" applyFill="1" applyBorder="1" applyAlignment="1">
      <alignment horizontal="center" wrapText="1"/>
    </xf>
    <xf numFmtId="0" fontId="25" fillId="27" borderId="26" xfId="0" applyFont="1" applyFill="1" applyBorder="1" applyAlignment="1">
      <alignment horizontal="center" wrapText="1"/>
    </xf>
    <xf numFmtId="3" fontId="25" fillId="27" borderId="26" xfId="0" applyNumberFormat="1" applyFont="1" applyFill="1" applyBorder="1" applyAlignment="1">
      <alignment horizontal="center" wrapText="1"/>
    </xf>
    <xf numFmtId="0" fontId="21" fillId="27" borderId="0" xfId="0" applyFont="1" applyFill="1" applyAlignment="1">
      <alignment horizontal="center"/>
    </xf>
    <xf numFmtId="0" fontId="21" fillId="27" borderId="0" xfId="0" applyFont="1" applyFill="1" applyBorder="1" applyAlignment="1">
      <alignment horizontal="left"/>
    </xf>
    <xf numFmtId="0" fontId="21" fillId="0" borderId="0" xfId="0" applyFont="1" applyFill="1" applyAlignment="1">
      <alignment horizontal="center"/>
    </xf>
    <xf numFmtId="0" fontId="21" fillId="0" borderId="0" xfId="75" applyFont="1" applyFill="1" applyAlignment="1">
      <alignment horizontal="center"/>
    </xf>
    <xf numFmtId="0" fontId="19" fillId="0" borderId="0" xfId="75" applyFont="1" applyFill="1" applyAlignment="1">
      <alignment horizontal="center"/>
    </xf>
    <xf numFmtId="0" fontId="19" fillId="0" borderId="0" xfId="75" applyFont="1" applyFill="1" applyAlignment="1">
      <alignment horizontal="left"/>
    </xf>
    <xf numFmtId="0" fontId="21" fillId="24" borderId="15" xfId="0" applyFont="1" applyFill="1" applyBorder="1" applyAlignment="1">
      <alignment horizontal="left"/>
    </xf>
    <xf numFmtId="0" fontId="21" fillId="27" borderId="0" xfId="0" applyFont="1" applyFill="1" applyAlignment="1">
      <alignment horizontal="left"/>
    </xf>
    <xf numFmtId="0" fontId="21" fillId="25" borderId="15" xfId="0" applyFont="1" applyFill="1" applyBorder="1" applyAlignment="1">
      <alignment horizontal="left"/>
    </xf>
    <xf numFmtId="0" fontId="25" fillId="25" borderId="0" xfId="0" applyFont="1" applyFill="1" applyBorder="1" applyAlignment="1">
      <alignment horizontal="center" wrapText="1"/>
    </xf>
    <xf numFmtId="0" fontId="25" fillId="25" borderId="30" xfId="0" applyFont="1" applyFill="1" applyBorder="1" applyAlignment="1">
      <alignment horizontal="center" wrapText="1"/>
    </xf>
    <xf numFmtId="0" fontId="25" fillId="25" borderId="27" xfId="0" applyFont="1" applyFill="1" applyBorder="1" applyAlignment="1">
      <alignment horizontal="center" wrapText="1"/>
    </xf>
    <xf numFmtId="0" fontId="25" fillId="25" borderId="29" xfId="0" applyFont="1" applyFill="1" applyBorder="1" applyAlignment="1">
      <alignment horizontal="center" wrapText="1"/>
    </xf>
    <xf numFmtId="0" fontId="25" fillId="25" borderId="28" xfId="0" applyFont="1" applyFill="1" applyBorder="1" applyAlignment="1">
      <alignment horizontal="center" wrapText="1"/>
    </xf>
    <xf numFmtId="0" fontId="19" fillId="0" borderId="0" xfId="0" applyFont="1" applyFill="1" applyAlignment="1"/>
    <xf numFmtId="0" fontId="21" fillId="0" borderId="0" xfId="0" applyFont="1" applyFill="1" applyAlignment="1">
      <alignment horizontal="center"/>
    </xf>
    <xf numFmtId="0" fontId="21" fillId="27" borderId="0" xfId="0" applyFont="1" applyFill="1" applyBorder="1" applyAlignment="1">
      <alignment horizontal="left"/>
    </xf>
    <xf numFmtId="0" fontId="25" fillId="27" borderId="0" xfId="0" applyFont="1" applyFill="1" applyBorder="1" applyAlignment="1">
      <alignment horizontal="center" wrapText="1"/>
    </xf>
    <xf numFmtId="0" fontId="25" fillId="27" borderId="30" xfId="0" applyFont="1" applyFill="1" applyBorder="1" applyAlignment="1">
      <alignment horizontal="center" wrapText="1"/>
    </xf>
    <xf numFmtId="0" fontId="25" fillId="27" borderId="27" xfId="0" applyFont="1" applyFill="1" applyBorder="1" applyAlignment="1">
      <alignment horizontal="center" wrapText="1"/>
    </xf>
    <xf numFmtId="0" fontId="25" fillId="27" borderId="29" xfId="0" applyFont="1" applyFill="1" applyBorder="1" applyAlignment="1">
      <alignment horizontal="center" wrapText="1"/>
    </xf>
    <xf numFmtId="0" fontId="25" fillId="27" borderId="28" xfId="0" applyFont="1" applyFill="1" applyBorder="1" applyAlignment="1">
      <alignment horizontal="center" wrapText="1"/>
    </xf>
  </cellXfs>
  <cellStyles count="8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Figyelmeztetés" xfId="54" builtinId="11" customBuiltin="1"/>
    <cellStyle name="Good" xfId="55"/>
    <cellStyle name="Heading 1" xfId="56"/>
    <cellStyle name="Heading 2" xfId="57"/>
    <cellStyle name="Heading 3" xfId="58"/>
    <cellStyle name="Heading 4" xfId="59"/>
    <cellStyle name="Hivatkozott cella" xfId="60" builtinId="24" customBuiltin="1"/>
    <cellStyle name="Input" xfId="61"/>
    <cellStyle name="Jegyzet" xfId="62" builtinId="10" customBuiltin="1"/>
    <cellStyle name="Jelölőszín (1)" xfId="63" builtinId="29" customBuiltin="1"/>
    <cellStyle name="Jelölőszín (2)" xfId="64" builtinId="33" customBuiltin="1"/>
    <cellStyle name="Jelölőszín (3)" xfId="65" builtinId="37" customBuiltin="1"/>
    <cellStyle name="Jelölőszín (4)" xfId="66" builtinId="41" customBuiltin="1"/>
    <cellStyle name="Jelölőszín (5)" xfId="67" builtinId="45" customBuiltin="1"/>
    <cellStyle name="Jelölőszín (6)" xfId="68" builtinId="49" customBuiltin="1"/>
    <cellStyle name="Jó" xfId="69" builtinId="26" customBuiltin="1"/>
    <cellStyle name="Kimenet" xfId="70" builtinId="21" customBuiltin="1"/>
    <cellStyle name="Linked Cell" xfId="71"/>
    <cellStyle name="Magyarázó szöveg" xfId="72" builtinId="53" customBuiltin="1"/>
    <cellStyle name="Neutral" xfId="73"/>
    <cellStyle name="Normál" xfId="0" builtinId="0"/>
    <cellStyle name="Normál 2" xfId="74"/>
    <cellStyle name="Normál 3" xfId="85"/>
    <cellStyle name="Normál_info táblák 2014. III. névi rendelethez Kőszeg" xfId="75"/>
    <cellStyle name="Note" xfId="76"/>
    <cellStyle name="Output" xfId="77"/>
    <cellStyle name="Összesen" xfId="78" builtinId="25" customBuiltin="1"/>
    <cellStyle name="Rossz" xfId="79" builtinId="27" customBuiltin="1"/>
    <cellStyle name="Semleges" xfId="80" builtinId="28" customBuiltin="1"/>
    <cellStyle name="Számítás" xfId="81" builtinId="22" customBuiltin="1"/>
    <cellStyle name="Title" xfId="82"/>
    <cellStyle name="Total" xfId="83"/>
    <cellStyle name="Warning Text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SheetLayoutView="100" workbookViewId="0">
      <selection activeCell="E18" sqref="E18"/>
    </sheetView>
  </sheetViews>
  <sheetFormatPr defaultRowHeight="12.75" x14ac:dyDescent="0.2"/>
  <cols>
    <col min="1" max="1" width="5.42578125" style="3" customWidth="1"/>
    <col min="2" max="2" width="43.7109375" style="4" customWidth="1"/>
    <col min="3" max="3" width="9.7109375" style="1" customWidth="1"/>
    <col min="4" max="4" width="12.28515625" style="1" customWidth="1"/>
    <col min="5" max="5" width="12" style="1" customWidth="1"/>
    <col min="6" max="16384" width="9.140625" style="2"/>
  </cols>
  <sheetData>
    <row r="1" spans="1:6" ht="12.75" customHeight="1" x14ac:dyDescent="0.25">
      <c r="A1" s="192" t="s">
        <v>16</v>
      </c>
      <c r="B1" s="192"/>
      <c r="C1" s="192"/>
      <c r="D1" s="192"/>
    </row>
    <row r="4" spans="1:6" ht="19.5" customHeight="1" x14ac:dyDescent="0.2">
      <c r="A4" s="190" t="s">
        <v>13</v>
      </c>
      <c r="B4" s="190"/>
      <c r="C4" s="190"/>
      <c r="D4" s="190"/>
      <c r="E4" s="190"/>
    </row>
    <row r="5" spans="1:6" ht="13.5" x14ac:dyDescent="0.25">
      <c r="B5" s="191" t="s">
        <v>0</v>
      </c>
      <c r="C5" s="191"/>
      <c r="D5" s="191"/>
      <c r="E5" s="191"/>
    </row>
    <row r="6" spans="1:6" ht="32.25" customHeight="1" x14ac:dyDescent="0.2"/>
    <row r="7" spans="1:6" ht="32.25" customHeight="1" x14ac:dyDescent="0.25">
      <c r="B7" s="5" t="s">
        <v>1</v>
      </c>
      <c r="C7" s="6" t="s">
        <v>2</v>
      </c>
      <c r="D7" s="6" t="s">
        <v>3</v>
      </c>
      <c r="E7" s="6" t="s">
        <v>4</v>
      </c>
    </row>
    <row r="8" spans="1:6" ht="21.75" customHeight="1" x14ac:dyDescent="0.2">
      <c r="A8" s="7" t="s">
        <v>5</v>
      </c>
      <c r="B8" s="4" t="s">
        <v>7</v>
      </c>
      <c r="C8" s="1">
        <v>156</v>
      </c>
      <c r="D8" s="1">
        <v>156</v>
      </c>
      <c r="E8" s="1">
        <f>D8-C8</f>
        <v>0</v>
      </c>
    </row>
    <row r="9" spans="1:6" ht="22.5" customHeight="1" x14ac:dyDescent="0.2">
      <c r="A9" s="7" t="s">
        <v>6</v>
      </c>
      <c r="B9" s="4" t="s">
        <v>182</v>
      </c>
      <c r="C9" s="1">
        <v>28</v>
      </c>
      <c r="D9" s="1">
        <v>28</v>
      </c>
      <c r="E9" s="1">
        <f>D9-C9</f>
        <v>0</v>
      </c>
    </row>
    <row r="10" spans="1:6" ht="18" customHeight="1" x14ac:dyDescent="0.2">
      <c r="A10" s="7" t="s">
        <v>8</v>
      </c>
      <c r="B10" s="4" t="s">
        <v>14</v>
      </c>
      <c r="C10" s="1">
        <v>131</v>
      </c>
      <c r="D10" s="1">
        <v>131</v>
      </c>
      <c r="E10" s="1">
        <f>D10-C10</f>
        <v>0</v>
      </c>
    </row>
    <row r="11" spans="1:6" ht="20.25" customHeight="1" x14ac:dyDescent="0.2">
      <c r="A11" s="7" t="s">
        <v>9</v>
      </c>
      <c r="B11" s="4" t="s">
        <v>12</v>
      </c>
      <c r="C11" s="1">
        <v>0</v>
      </c>
      <c r="D11" s="1">
        <v>0</v>
      </c>
      <c r="E11" s="1">
        <f>D11-C11</f>
        <v>0</v>
      </c>
    </row>
    <row r="12" spans="1:6" ht="20.25" customHeight="1" x14ac:dyDescent="0.2">
      <c r="A12" s="7" t="s">
        <v>10</v>
      </c>
      <c r="B12" s="4" t="s">
        <v>15</v>
      </c>
      <c r="C12" s="1">
        <v>0</v>
      </c>
      <c r="D12" s="1">
        <v>0</v>
      </c>
      <c r="E12" s="1">
        <f>D12-C12</f>
        <v>0</v>
      </c>
    </row>
    <row r="13" spans="1:6" ht="16.5" customHeight="1" x14ac:dyDescent="0.25">
      <c r="A13" s="7"/>
      <c r="B13" s="8" t="s">
        <v>11</v>
      </c>
      <c r="C13" s="9">
        <f>SUM(C8:C12)</f>
        <v>315</v>
      </c>
      <c r="D13" s="9">
        <f>SUM(D8:D12)</f>
        <v>315</v>
      </c>
      <c r="E13" s="9">
        <f>SUM(E8:E12)</f>
        <v>0</v>
      </c>
      <c r="F13" s="9"/>
    </row>
    <row r="14" spans="1:6" ht="22.5" customHeight="1" x14ac:dyDescent="0.25">
      <c r="B14" s="10"/>
      <c r="C14" s="9"/>
      <c r="D14" s="9"/>
      <c r="E14" s="9"/>
      <c r="F14" s="9"/>
    </row>
  </sheetData>
  <mergeCells count="3">
    <mergeCell ref="A4:E4"/>
    <mergeCell ref="B5:E5"/>
    <mergeCell ref="A1:D1"/>
  </mergeCells>
  <phoneticPr fontId="23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"/>
  <sheetViews>
    <sheetView tabSelected="1" topLeftCell="A184" zoomScale="80" workbookViewId="0">
      <selection activeCell="K219" sqref="K219"/>
    </sheetView>
  </sheetViews>
  <sheetFormatPr defaultColWidth="9.140625" defaultRowHeight="12.75" x14ac:dyDescent="0.2"/>
  <cols>
    <col min="1" max="1" width="2.85546875" style="13" customWidth="1"/>
    <col min="2" max="2" width="50.140625" style="11" customWidth="1"/>
    <col min="3" max="3" width="20.85546875" style="11" customWidth="1"/>
    <col min="4" max="4" width="12.85546875" style="12" customWidth="1"/>
    <col min="5" max="5" width="45.42578125" style="11" customWidth="1"/>
    <col min="6" max="6" width="13.5703125" style="12" customWidth="1"/>
    <col min="7" max="16384" width="9.140625" style="11"/>
  </cols>
  <sheetData>
    <row r="1" spans="1:6" ht="16.899999999999999" customHeight="1" x14ac:dyDescent="0.25">
      <c r="B1" s="201" t="s">
        <v>181</v>
      </c>
      <c r="C1" s="201"/>
      <c r="D1" s="201"/>
    </row>
    <row r="2" spans="1:6" ht="15.75" customHeight="1" x14ac:dyDescent="0.2">
      <c r="B2" s="202" t="s">
        <v>180</v>
      </c>
      <c r="C2" s="202"/>
      <c r="D2" s="202"/>
      <c r="E2" s="202"/>
      <c r="F2" s="202"/>
    </row>
    <row r="3" spans="1:6" ht="10.15" customHeight="1" x14ac:dyDescent="0.2">
      <c r="B3" s="189"/>
      <c r="C3" s="189"/>
      <c r="D3" s="189"/>
      <c r="E3" s="189"/>
      <c r="F3" s="189"/>
    </row>
    <row r="4" spans="1:6" ht="15.75" customHeight="1" x14ac:dyDescent="0.2">
      <c r="A4" s="122" t="s">
        <v>179</v>
      </c>
      <c r="B4" s="203" t="s">
        <v>178</v>
      </c>
      <c r="C4" s="203"/>
      <c r="D4" s="203"/>
      <c r="E4" s="187"/>
      <c r="F4" s="187"/>
    </row>
    <row r="5" spans="1:6" ht="15.75" customHeight="1" thickBot="1" x14ac:dyDescent="0.25">
      <c r="A5" s="122"/>
      <c r="B5" s="188"/>
      <c r="C5" s="188"/>
      <c r="D5" s="188"/>
      <c r="E5" s="187"/>
      <c r="F5" s="187"/>
    </row>
    <row r="6" spans="1:6" s="114" customFormat="1" ht="17.25" customHeight="1" x14ac:dyDescent="0.25">
      <c r="A6" s="204"/>
      <c r="B6" s="205" t="s">
        <v>1</v>
      </c>
      <c r="C6" s="207" t="s">
        <v>2</v>
      </c>
      <c r="D6" s="207"/>
      <c r="E6" s="207" t="s">
        <v>3</v>
      </c>
      <c r="F6" s="208"/>
    </row>
    <row r="7" spans="1:6" s="114" customFormat="1" ht="18.75" customHeight="1" thickBot="1" x14ac:dyDescent="0.3">
      <c r="A7" s="204"/>
      <c r="B7" s="206"/>
      <c r="C7" s="185"/>
      <c r="D7" s="186" t="s">
        <v>74</v>
      </c>
      <c r="E7" s="185" t="s">
        <v>75</v>
      </c>
      <c r="F7" s="184" t="s">
        <v>74</v>
      </c>
    </row>
    <row r="8" spans="1:6" x14ac:dyDescent="0.2">
      <c r="A8" s="165"/>
      <c r="B8" s="176" t="s">
        <v>73</v>
      </c>
      <c r="C8" s="133"/>
      <c r="D8" s="132"/>
      <c r="E8" s="175" t="s">
        <v>72</v>
      </c>
      <c r="F8" s="132"/>
    </row>
    <row r="9" spans="1:6" x14ac:dyDescent="0.2">
      <c r="A9" s="165"/>
      <c r="B9" s="183" t="s">
        <v>177</v>
      </c>
      <c r="C9" s="130"/>
      <c r="D9" s="129"/>
      <c r="E9" s="130"/>
      <c r="F9" s="129">
        <v>120000</v>
      </c>
    </row>
    <row r="10" spans="1:6" x14ac:dyDescent="0.2">
      <c r="A10" s="165"/>
      <c r="B10" s="183" t="s">
        <v>176</v>
      </c>
      <c r="C10" s="130"/>
      <c r="D10" s="129"/>
      <c r="E10" s="130"/>
      <c r="F10" s="129">
        <v>30000</v>
      </c>
    </row>
    <row r="11" spans="1:6" x14ac:dyDescent="0.2">
      <c r="A11" s="165"/>
      <c r="B11" s="183" t="s">
        <v>175</v>
      </c>
      <c r="C11" s="130"/>
      <c r="D11" s="129"/>
      <c r="E11" s="130"/>
      <c r="F11" s="129">
        <v>583000</v>
      </c>
    </row>
    <row r="12" spans="1:6" x14ac:dyDescent="0.2">
      <c r="A12" s="165"/>
      <c r="B12" s="183" t="s">
        <v>174</v>
      </c>
      <c r="C12" s="130"/>
      <c r="D12" s="129"/>
      <c r="E12" s="130"/>
      <c r="F12" s="129">
        <v>70000</v>
      </c>
    </row>
    <row r="13" spans="1:6" x14ac:dyDescent="0.2">
      <c r="A13" s="165"/>
      <c r="B13" s="183" t="s">
        <v>173</v>
      </c>
      <c r="C13" s="130"/>
      <c r="D13" s="129"/>
      <c r="E13" s="130"/>
      <c r="F13" s="129">
        <v>167000</v>
      </c>
    </row>
    <row r="14" spans="1:6" x14ac:dyDescent="0.2">
      <c r="A14" s="165"/>
      <c r="B14" s="183" t="s">
        <v>172</v>
      </c>
      <c r="C14" s="130"/>
      <c r="D14" s="129"/>
      <c r="E14" s="130"/>
      <c r="F14" s="129">
        <v>34000</v>
      </c>
    </row>
    <row r="15" spans="1:6" x14ac:dyDescent="0.2">
      <c r="A15" s="165"/>
      <c r="B15" s="183" t="s">
        <v>171</v>
      </c>
      <c r="C15" s="130"/>
      <c r="D15" s="129">
        <v>18216000</v>
      </c>
      <c r="E15" s="130"/>
      <c r="F15" s="129"/>
    </row>
    <row r="16" spans="1:6" x14ac:dyDescent="0.2">
      <c r="A16" s="165"/>
      <c r="B16" s="183" t="s">
        <v>183</v>
      </c>
      <c r="C16" s="130"/>
      <c r="D16" s="129">
        <v>28000</v>
      </c>
      <c r="E16" s="130"/>
      <c r="F16" s="129"/>
    </row>
    <row r="17" spans="1:6" x14ac:dyDescent="0.2">
      <c r="A17" s="165"/>
      <c r="B17" s="183" t="s">
        <v>184</v>
      </c>
      <c r="C17" s="130"/>
      <c r="D17" s="129">
        <v>156000</v>
      </c>
      <c r="E17" s="130"/>
      <c r="F17" s="129"/>
    </row>
    <row r="18" spans="1:6" x14ac:dyDescent="0.2">
      <c r="A18" s="165"/>
      <c r="B18" s="183" t="s">
        <v>185</v>
      </c>
      <c r="C18" s="130"/>
      <c r="D18" s="129">
        <v>131000</v>
      </c>
      <c r="E18" s="130"/>
      <c r="F18" s="129"/>
    </row>
    <row r="19" spans="1:6" x14ac:dyDescent="0.2">
      <c r="A19" s="165"/>
      <c r="B19" s="183" t="s">
        <v>170</v>
      </c>
      <c r="C19" s="130"/>
      <c r="D19" s="129"/>
      <c r="E19" s="130"/>
      <c r="F19" s="129">
        <v>800000</v>
      </c>
    </row>
    <row r="20" spans="1:6" s="178" customFormat="1" ht="13.5" x14ac:dyDescent="0.25">
      <c r="A20" s="182"/>
      <c r="B20" s="181"/>
      <c r="C20" s="180"/>
      <c r="D20" s="179"/>
      <c r="E20" s="180"/>
      <c r="F20" s="179"/>
    </row>
    <row r="21" spans="1:6" s="13" customFormat="1" ht="13.5" thickBot="1" x14ac:dyDescent="0.25">
      <c r="A21" s="165"/>
      <c r="B21" s="177" t="s">
        <v>36</v>
      </c>
      <c r="C21" s="125"/>
      <c r="D21" s="123">
        <f>D15+D16+D17+D18</f>
        <v>18531000</v>
      </c>
      <c r="E21" s="125"/>
      <c r="F21" s="123">
        <f>F9+F10+F11+F12+F13+F14+F19</f>
        <v>1804000</v>
      </c>
    </row>
    <row r="22" spans="1:6" ht="10.5" customHeight="1" thickBot="1" x14ac:dyDescent="0.25">
      <c r="A22" s="165"/>
      <c r="B22" s="130"/>
      <c r="C22" s="130"/>
      <c r="D22" s="166"/>
      <c r="E22" s="130"/>
      <c r="F22" s="166"/>
    </row>
    <row r="23" spans="1:6" x14ac:dyDescent="0.2">
      <c r="A23" s="165"/>
      <c r="B23" s="176" t="s">
        <v>169</v>
      </c>
      <c r="C23" s="133"/>
      <c r="D23" s="132"/>
      <c r="E23" s="168" t="s">
        <v>153</v>
      </c>
      <c r="F23" s="132"/>
    </row>
    <row r="24" spans="1:6" s="61" customFormat="1" x14ac:dyDescent="0.2">
      <c r="A24" s="140"/>
      <c r="B24" s="149" t="s">
        <v>168</v>
      </c>
      <c r="C24" s="139"/>
      <c r="D24" s="147">
        <f>179000+130000</f>
        <v>309000</v>
      </c>
      <c r="E24" s="161"/>
      <c r="F24" s="147">
        <f>1061000-100000</f>
        <v>961000</v>
      </c>
    </row>
    <row r="25" spans="1:6" s="61" customFormat="1" x14ac:dyDescent="0.2">
      <c r="A25" s="140"/>
      <c r="B25" s="149" t="s">
        <v>167</v>
      </c>
      <c r="C25" s="139"/>
      <c r="D25" s="147"/>
      <c r="E25" s="161"/>
      <c r="F25" s="147">
        <v>262000</v>
      </c>
    </row>
    <row r="26" spans="1:6" s="61" customFormat="1" x14ac:dyDescent="0.2">
      <c r="A26" s="140"/>
      <c r="B26" s="149" t="s">
        <v>166</v>
      </c>
      <c r="C26" s="139"/>
      <c r="D26" s="147"/>
      <c r="E26" s="161"/>
      <c r="F26" s="147">
        <v>12000</v>
      </c>
    </row>
    <row r="27" spans="1:6" s="61" customFormat="1" ht="13.9" customHeight="1" x14ac:dyDescent="0.2">
      <c r="A27" s="140"/>
      <c r="B27" s="149" t="s">
        <v>165</v>
      </c>
      <c r="C27" s="139"/>
      <c r="D27" s="147"/>
      <c r="E27" s="161"/>
      <c r="F27" s="147">
        <v>4000</v>
      </c>
    </row>
    <row r="28" spans="1:6" s="61" customFormat="1" x14ac:dyDescent="0.2">
      <c r="A28" s="140"/>
      <c r="B28" s="149" t="s">
        <v>164</v>
      </c>
      <c r="C28" s="139"/>
      <c r="D28" s="147"/>
      <c r="E28" s="161" t="s">
        <v>163</v>
      </c>
      <c r="F28" s="129">
        <v>279000</v>
      </c>
    </row>
    <row r="29" spans="1:6" s="61" customFormat="1" x14ac:dyDescent="0.2">
      <c r="A29" s="140"/>
      <c r="B29" s="149" t="s">
        <v>162</v>
      </c>
      <c r="C29" s="139"/>
      <c r="D29" s="147"/>
      <c r="E29" s="161"/>
      <c r="F29" s="147">
        <v>0</v>
      </c>
    </row>
    <row r="30" spans="1:6" s="61" customFormat="1" x14ac:dyDescent="0.2">
      <c r="A30" s="140"/>
      <c r="B30" s="149" t="s">
        <v>161</v>
      </c>
      <c r="C30" s="139"/>
      <c r="D30" s="147"/>
      <c r="E30" s="161"/>
      <c r="F30" s="147">
        <v>67000</v>
      </c>
    </row>
    <row r="31" spans="1:6" s="61" customFormat="1" ht="17.25" customHeight="1" thickBot="1" x14ac:dyDescent="0.25">
      <c r="A31" s="140"/>
      <c r="B31" s="146" t="s">
        <v>36</v>
      </c>
      <c r="C31" s="145"/>
      <c r="D31" s="142">
        <f>SUM(D24:D30)</f>
        <v>309000</v>
      </c>
      <c r="E31" s="143" t="s">
        <v>160</v>
      </c>
      <c r="F31" s="142">
        <f>SUM(F23:F30)</f>
        <v>1585000</v>
      </c>
    </row>
    <row r="32" spans="1:6" s="61" customFormat="1" ht="17.25" customHeight="1" x14ac:dyDescent="0.2">
      <c r="A32" s="140"/>
      <c r="B32" s="140"/>
      <c r="C32" s="139"/>
      <c r="D32" s="141"/>
      <c r="E32" s="140"/>
      <c r="F32" s="141"/>
    </row>
    <row r="33" spans="1:6" s="61" customFormat="1" ht="20.25" customHeight="1" thickBot="1" x14ac:dyDescent="0.25">
      <c r="A33" s="140"/>
      <c r="B33" s="140"/>
      <c r="C33" s="139"/>
      <c r="D33" s="141"/>
      <c r="E33" s="139"/>
      <c r="F33" s="141"/>
    </row>
    <row r="34" spans="1:6" x14ac:dyDescent="0.2">
      <c r="A34" s="165"/>
      <c r="B34" s="176" t="s">
        <v>159</v>
      </c>
      <c r="C34" s="133"/>
      <c r="D34" s="132"/>
      <c r="E34" s="133" t="s">
        <v>158</v>
      </c>
      <c r="F34" s="132">
        <v>898000</v>
      </c>
    </row>
    <row r="35" spans="1:6" s="61" customFormat="1" x14ac:dyDescent="0.2">
      <c r="A35" s="140"/>
      <c r="B35" s="149"/>
      <c r="C35" s="139"/>
      <c r="D35" s="147"/>
      <c r="E35" s="139" t="s">
        <v>157</v>
      </c>
      <c r="F35" s="147">
        <v>134000</v>
      </c>
    </row>
    <row r="36" spans="1:6" s="61" customFormat="1" x14ac:dyDescent="0.2">
      <c r="A36" s="140"/>
      <c r="B36" s="149"/>
      <c r="C36" s="139"/>
      <c r="D36" s="147"/>
      <c r="E36" s="139" t="s">
        <v>156</v>
      </c>
      <c r="F36" s="147">
        <v>279000</v>
      </c>
    </row>
    <row r="37" spans="1:6" s="61" customFormat="1" x14ac:dyDescent="0.2">
      <c r="A37" s="140"/>
      <c r="B37" s="149"/>
      <c r="C37" s="139"/>
      <c r="D37" s="147"/>
      <c r="E37" s="139"/>
      <c r="F37" s="147"/>
    </row>
    <row r="38" spans="1:6" s="61" customFormat="1" ht="17.25" customHeight="1" thickBot="1" x14ac:dyDescent="0.25">
      <c r="A38" s="140"/>
      <c r="B38" s="146" t="s">
        <v>36</v>
      </c>
      <c r="C38" s="145"/>
      <c r="D38" s="142">
        <f>SUM(D35:D37)</f>
        <v>0</v>
      </c>
      <c r="E38" s="155" t="s">
        <v>155</v>
      </c>
      <c r="F38" s="142">
        <f>SUM(F34:F37)</f>
        <v>1311000</v>
      </c>
    </row>
    <row r="39" spans="1:6" s="61" customFormat="1" ht="17.25" customHeight="1" thickBot="1" x14ac:dyDescent="0.25">
      <c r="A39" s="140"/>
      <c r="B39" s="140"/>
      <c r="C39" s="139"/>
      <c r="D39" s="141"/>
      <c r="E39" s="139"/>
      <c r="F39" s="141"/>
    </row>
    <row r="40" spans="1:6" x14ac:dyDescent="0.2">
      <c r="A40" s="165"/>
      <c r="B40" s="176" t="s">
        <v>154</v>
      </c>
      <c r="C40" s="133"/>
      <c r="D40" s="132"/>
      <c r="E40" s="175" t="s">
        <v>153</v>
      </c>
      <c r="F40" s="132"/>
    </row>
    <row r="41" spans="1:6" x14ac:dyDescent="0.2">
      <c r="A41" s="165"/>
      <c r="B41" s="174"/>
      <c r="C41" s="130"/>
      <c r="D41" s="129"/>
      <c r="E41" s="165"/>
      <c r="F41" s="129"/>
    </row>
    <row r="42" spans="1:6" s="61" customFormat="1" x14ac:dyDescent="0.2">
      <c r="A42" s="140"/>
      <c r="B42" s="149" t="s">
        <v>152</v>
      </c>
      <c r="C42" s="139"/>
      <c r="D42" s="147">
        <v>308000</v>
      </c>
      <c r="E42" s="139" t="s">
        <v>151</v>
      </c>
      <c r="F42" s="147">
        <v>4038000</v>
      </c>
    </row>
    <row r="43" spans="1:6" s="61" customFormat="1" ht="17.25" customHeight="1" thickBot="1" x14ac:dyDescent="0.25">
      <c r="A43" s="140"/>
      <c r="B43" s="146" t="s">
        <v>36</v>
      </c>
      <c r="C43" s="145"/>
      <c r="D43" s="142">
        <f>SUM(D41:D42)</f>
        <v>308000</v>
      </c>
      <c r="E43" s="145"/>
      <c r="F43" s="142">
        <f>SUM(F40:F42)</f>
        <v>4038000</v>
      </c>
    </row>
    <row r="44" spans="1:6" s="61" customFormat="1" ht="17.25" customHeight="1" thickBot="1" x14ac:dyDescent="0.25">
      <c r="A44" s="140"/>
      <c r="B44" s="139"/>
      <c r="C44" s="139"/>
      <c r="D44" s="138"/>
      <c r="E44" s="139"/>
      <c r="F44" s="138"/>
    </row>
    <row r="45" spans="1:6" s="80" customFormat="1" ht="13.15" customHeight="1" x14ac:dyDescent="0.2">
      <c r="A45" s="140"/>
      <c r="B45" s="154" t="s">
        <v>150</v>
      </c>
      <c r="C45" s="162"/>
      <c r="D45" s="150"/>
      <c r="E45" s="153"/>
      <c r="F45" s="150"/>
    </row>
    <row r="46" spans="1:6" s="61" customFormat="1" ht="15" customHeight="1" x14ac:dyDescent="0.2">
      <c r="A46" s="140"/>
      <c r="B46" s="149"/>
      <c r="C46" s="161"/>
      <c r="D46" s="147"/>
      <c r="E46" s="139" t="s">
        <v>147</v>
      </c>
      <c r="F46" s="147">
        <v>180000</v>
      </c>
    </row>
    <row r="47" spans="1:6" s="61" customFormat="1" ht="15" customHeight="1" x14ac:dyDescent="0.2">
      <c r="A47" s="140"/>
      <c r="B47" s="149"/>
      <c r="C47" s="161"/>
      <c r="D47" s="147"/>
      <c r="E47" s="139" t="s">
        <v>103</v>
      </c>
      <c r="F47" s="147">
        <v>48000</v>
      </c>
    </row>
    <row r="48" spans="1:6" s="61" customFormat="1" ht="15" customHeight="1" x14ac:dyDescent="0.2">
      <c r="A48" s="140"/>
      <c r="B48" s="149"/>
      <c r="C48" s="161"/>
      <c r="D48" s="147"/>
      <c r="E48" s="139" t="s">
        <v>149</v>
      </c>
      <c r="F48" s="147">
        <v>110000</v>
      </c>
    </row>
    <row r="49" spans="1:6" s="61" customFormat="1" ht="15" customHeight="1" x14ac:dyDescent="0.2">
      <c r="A49" s="140"/>
      <c r="B49" s="149"/>
      <c r="C49" s="161"/>
      <c r="D49" s="147"/>
      <c r="E49" s="139" t="s">
        <v>44</v>
      </c>
      <c r="F49" s="147">
        <v>30000</v>
      </c>
    </row>
    <row r="50" spans="1:6" s="61" customFormat="1" ht="15" customHeight="1" x14ac:dyDescent="0.2">
      <c r="A50" s="140"/>
      <c r="B50" s="157" t="s">
        <v>40</v>
      </c>
      <c r="C50" s="148"/>
      <c r="D50" s="156">
        <f>SUM(D45:D46)</f>
        <v>0</v>
      </c>
      <c r="E50" s="140" t="s">
        <v>148</v>
      </c>
      <c r="F50" s="156">
        <f>F48+F49</f>
        <v>140000</v>
      </c>
    </row>
    <row r="51" spans="1:6" s="80" customFormat="1" ht="19.5" customHeight="1" thickBot="1" x14ac:dyDescent="0.25">
      <c r="A51" s="140"/>
      <c r="B51" s="146" t="s">
        <v>36</v>
      </c>
      <c r="C51" s="143"/>
      <c r="D51" s="142">
        <f>SUM(D45:D46)</f>
        <v>0</v>
      </c>
      <c r="E51" s="155"/>
      <c r="F51" s="142">
        <f>F46+F47+F50</f>
        <v>368000</v>
      </c>
    </row>
    <row r="52" spans="1:6" s="80" customFormat="1" ht="11.25" customHeight="1" thickBot="1" x14ac:dyDescent="0.25">
      <c r="A52" s="140"/>
      <c r="B52" s="140"/>
      <c r="C52" s="140"/>
      <c r="D52" s="141"/>
      <c r="E52" s="140"/>
      <c r="F52" s="141"/>
    </row>
    <row r="53" spans="1:6" s="61" customFormat="1" ht="19.5" customHeight="1" thickBot="1" x14ac:dyDescent="0.25">
      <c r="A53" s="140"/>
      <c r="B53" s="173" t="s">
        <v>59</v>
      </c>
      <c r="C53" s="172"/>
      <c r="D53" s="170"/>
      <c r="E53" s="171"/>
      <c r="F53" s="170"/>
    </row>
    <row r="54" spans="1:6" x14ac:dyDescent="0.2">
      <c r="A54" s="165"/>
      <c r="B54" s="168" t="s">
        <v>58</v>
      </c>
      <c r="C54" s="162"/>
      <c r="D54" s="169"/>
      <c r="E54" s="168" t="s">
        <v>147</v>
      </c>
      <c r="F54" s="167">
        <v>2174000</v>
      </c>
    </row>
    <row r="55" spans="1:6" x14ac:dyDescent="0.2">
      <c r="A55" s="165"/>
      <c r="B55" s="163"/>
      <c r="C55" s="161"/>
      <c r="D55" s="166"/>
      <c r="E55" s="163" t="s">
        <v>146</v>
      </c>
      <c r="F55" s="164">
        <v>96000</v>
      </c>
    </row>
    <row r="56" spans="1:6" x14ac:dyDescent="0.2">
      <c r="A56" s="165"/>
      <c r="B56" s="163"/>
      <c r="C56" s="161"/>
      <c r="D56" s="166"/>
      <c r="E56" s="163" t="s">
        <v>103</v>
      </c>
      <c r="F56" s="164">
        <v>587000</v>
      </c>
    </row>
    <row r="57" spans="1:6" x14ac:dyDescent="0.2">
      <c r="A57" s="165"/>
      <c r="B57" s="148" t="s">
        <v>145</v>
      </c>
      <c r="C57" s="161"/>
      <c r="D57" s="141">
        <f>9123000+1885000</f>
        <v>11008000</v>
      </c>
      <c r="E57" s="163" t="s">
        <v>144</v>
      </c>
      <c r="F57" s="164">
        <v>35000</v>
      </c>
    </row>
    <row r="58" spans="1:6" s="61" customFormat="1" x14ac:dyDescent="0.2">
      <c r="A58" s="140"/>
      <c r="B58" s="161"/>
      <c r="C58" s="161"/>
      <c r="D58" s="138"/>
      <c r="E58" s="161" t="s">
        <v>143</v>
      </c>
      <c r="F58" s="147">
        <v>80000</v>
      </c>
    </row>
    <row r="59" spans="1:6" s="61" customFormat="1" x14ac:dyDescent="0.2">
      <c r="A59" s="140"/>
      <c r="B59" s="161"/>
      <c r="C59" s="161"/>
      <c r="D59" s="138"/>
      <c r="E59" s="161" t="s">
        <v>142</v>
      </c>
      <c r="F59" s="147">
        <v>80000</v>
      </c>
    </row>
    <row r="60" spans="1:6" s="61" customFormat="1" x14ac:dyDescent="0.2">
      <c r="A60" s="140"/>
      <c r="B60" s="161"/>
      <c r="C60" s="161"/>
      <c r="D60" s="138"/>
      <c r="E60" s="161" t="s">
        <v>141</v>
      </c>
      <c r="F60" s="147">
        <v>100000</v>
      </c>
    </row>
    <row r="61" spans="1:6" s="61" customFormat="1" x14ac:dyDescent="0.2">
      <c r="A61" s="140"/>
      <c r="B61" s="149" t="s">
        <v>140</v>
      </c>
      <c r="C61" s="161"/>
      <c r="D61" s="147">
        <v>500000</v>
      </c>
      <c r="E61" s="161" t="s">
        <v>139</v>
      </c>
      <c r="F61" s="147">
        <v>40000</v>
      </c>
    </row>
    <row r="62" spans="1:6" s="61" customFormat="1" x14ac:dyDescent="0.2">
      <c r="A62" s="140"/>
      <c r="B62" s="149" t="s">
        <v>138</v>
      </c>
      <c r="C62" s="161"/>
      <c r="D62" s="147">
        <v>155000</v>
      </c>
      <c r="E62" s="161" t="s">
        <v>137</v>
      </c>
      <c r="F62" s="147">
        <v>30000</v>
      </c>
    </row>
    <row r="63" spans="1:6" s="61" customFormat="1" ht="12" customHeight="1" x14ac:dyDescent="0.2">
      <c r="A63" s="140"/>
      <c r="B63" s="149" t="s">
        <v>136</v>
      </c>
      <c r="C63" s="148"/>
      <c r="D63" s="147">
        <v>0</v>
      </c>
      <c r="E63" s="161" t="s">
        <v>135</v>
      </c>
      <c r="F63" s="147">
        <v>270000</v>
      </c>
    </row>
    <row r="64" spans="1:6" s="61" customFormat="1" ht="12" customHeight="1" x14ac:dyDescent="0.2">
      <c r="A64" s="140"/>
      <c r="B64" s="149" t="s">
        <v>134</v>
      </c>
      <c r="C64" s="148"/>
      <c r="D64" s="147">
        <v>90000</v>
      </c>
      <c r="E64" s="161" t="s">
        <v>133</v>
      </c>
      <c r="F64" s="147">
        <f>150000-10000</f>
        <v>140000</v>
      </c>
    </row>
    <row r="65" spans="1:6" s="61" customFormat="1" ht="12" customHeight="1" x14ac:dyDescent="0.2">
      <c r="A65" s="140"/>
      <c r="B65" s="149" t="s">
        <v>132</v>
      </c>
      <c r="C65" s="148"/>
      <c r="D65" s="147">
        <v>750000</v>
      </c>
      <c r="E65" s="161" t="s">
        <v>131</v>
      </c>
      <c r="F65" s="147">
        <v>30000</v>
      </c>
    </row>
    <row r="66" spans="1:6" s="61" customFormat="1" ht="12" customHeight="1" x14ac:dyDescent="0.2">
      <c r="A66" s="140"/>
      <c r="B66" s="149" t="s">
        <v>130</v>
      </c>
      <c r="C66" s="148"/>
      <c r="D66" s="147">
        <v>202000</v>
      </c>
      <c r="E66" s="161" t="s">
        <v>186</v>
      </c>
      <c r="F66" s="147">
        <v>150000</v>
      </c>
    </row>
    <row r="67" spans="1:6" s="61" customFormat="1" ht="12" customHeight="1" x14ac:dyDescent="0.2">
      <c r="A67" s="140"/>
      <c r="B67" s="161"/>
      <c r="C67" s="148"/>
      <c r="D67" s="138"/>
      <c r="E67" s="161" t="s">
        <v>189</v>
      </c>
      <c r="F67" s="147">
        <v>10000</v>
      </c>
    </row>
    <row r="68" spans="1:6" s="61" customFormat="1" x14ac:dyDescent="0.2">
      <c r="A68" s="140"/>
      <c r="B68" s="161"/>
      <c r="C68" s="161"/>
      <c r="D68" s="138"/>
      <c r="E68" s="161" t="s">
        <v>129</v>
      </c>
      <c r="F68" s="147">
        <v>80000</v>
      </c>
    </row>
    <row r="69" spans="1:6" s="61" customFormat="1" x14ac:dyDescent="0.2">
      <c r="A69" s="140"/>
      <c r="B69" s="161"/>
      <c r="C69" s="161"/>
      <c r="D69" s="138"/>
      <c r="E69" s="161" t="s">
        <v>128</v>
      </c>
      <c r="F69" s="147">
        <v>360000</v>
      </c>
    </row>
    <row r="70" spans="1:6" s="61" customFormat="1" x14ac:dyDescent="0.2">
      <c r="A70" s="140"/>
      <c r="B70" s="161"/>
      <c r="C70" s="161"/>
      <c r="D70" s="138"/>
      <c r="E70" s="161" t="s">
        <v>127</v>
      </c>
      <c r="F70" s="147">
        <f>400000-2000-398000</f>
        <v>0</v>
      </c>
    </row>
    <row r="71" spans="1:6" s="61" customFormat="1" x14ac:dyDescent="0.2">
      <c r="A71" s="140"/>
      <c r="B71" s="161"/>
      <c r="C71" s="161"/>
      <c r="D71" s="138"/>
      <c r="E71" s="161" t="s">
        <v>191</v>
      </c>
      <c r="F71" s="147">
        <v>398000</v>
      </c>
    </row>
    <row r="72" spans="1:6" s="61" customFormat="1" x14ac:dyDescent="0.2">
      <c r="A72" s="140"/>
      <c r="B72" s="161"/>
      <c r="C72" s="161"/>
      <c r="D72" s="138"/>
      <c r="E72" s="161" t="s">
        <v>187</v>
      </c>
      <c r="F72" s="147">
        <v>2000</v>
      </c>
    </row>
    <row r="73" spans="1:6" s="61" customFormat="1" x14ac:dyDescent="0.2">
      <c r="A73" s="140"/>
      <c r="B73" s="148" t="s">
        <v>40</v>
      </c>
      <c r="C73" s="148"/>
      <c r="D73" s="141">
        <f>SUM(D61:D70)</f>
        <v>1697000</v>
      </c>
      <c r="E73" s="161" t="s">
        <v>126</v>
      </c>
      <c r="F73" s="147">
        <v>180000</v>
      </c>
    </row>
    <row r="74" spans="1:6" s="61" customFormat="1" x14ac:dyDescent="0.2">
      <c r="A74" s="140"/>
      <c r="B74" s="148"/>
      <c r="C74" s="148"/>
      <c r="D74" s="141"/>
      <c r="E74" s="161" t="s">
        <v>125</v>
      </c>
      <c r="F74" s="147">
        <f>270000+61000</f>
        <v>331000</v>
      </c>
    </row>
    <row r="75" spans="1:6" s="61" customFormat="1" x14ac:dyDescent="0.2">
      <c r="A75" s="140"/>
      <c r="B75" s="148"/>
      <c r="C75" s="148"/>
      <c r="D75" s="141"/>
      <c r="E75" s="161" t="s">
        <v>124</v>
      </c>
      <c r="F75" s="147">
        <v>900000</v>
      </c>
    </row>
    <row r="76" spans="1:6" s="61" customFormat="1" x14ac:dyDescent="0.2">
      <c r="A76" s="140"/>
      <c r="B76" s="161" t="s">
        <v>123</v>
      </c>
      <c r="C76" s="161"/>
      <c r="D76" s="138">
        <v>0</v>
      </c>
      <c r="E76" s="161" t="s">
        <v>122</v>
      </c>
      <c r="F76" s="147">
        <v>0</v>
      </c>
    </row>
    <row r="77" spans="1:6" s="61" customFormat="1" x14ac:dyDescent="0.2">
      <c r="A77" s="140"/>
      <c r="B77" s="161" t="s">
        <v>121</v>
      </c>
      <c r="C77" s="161"/>
      <c r="D77" s="138">
        <v>0</v>
      </c>
      <c r="E77" s="161" t="s">
        <v>120</v>
      </c>
      <c r="F77" s="147">
        <v>0</v>
      </c>
    </row>
    <row r="78" spans="1:6" s="61" customFormat="1" x14ac:dyDescent="0.2">
      <c r="A78" s="140"/>
      <c r="B78" s="161"/>
      <c r="C78" s="161"/>
      <c r="D78" s="138"/>
      <c r="E78" s="161" t="s">
        <v>119</v>
      </c>
      <c r="F78" s="147">
        <v>150000</v>
      </c>
    </row>
    <row r="79" spans="1:6" s="61" customFormat="1" x14ac:dyDescent="0.2">
      <c r="A79" s="140"/>
      <c r="B79" s="161"/>
      <c r="C79" s="161"/>
      <c r="D79" s="138"/>
      <c r="E79" s="161" t="s">
        <v>118</v>
      </c>
      <c r="F79" s="147">
        <v>12000</v>
      </c>
    </row>
    <row r="80" spans="1:6" s="61" customFormat="1" x14ac:dyDescent="0.2">
      <c r="A80" s="140"/>
      <c r="B80" s="161"/>
      <c r="C80" s="161"/>
      <c r="D80" s="138"/>
      <c r="E80" s="161" t="s">
        <v>117</v>
      </c>
      <c r="F80" s="147">
        <v>350000</v>
      </c>
    </row>
    <row r="81" spans="1:6" s="61" customFormat="1" x14ac:dyDescent="0.2">
      <c r="A81" s="140"/>
      <c r="B81" s="161"/>
      <c r="C81" s="161"/>
      <c r="D81" s="138"/>
      <c r="E81" s="161" t="s">
        <v>116</v>
      </c>
      <c r="F81" s="147">
        <v>80000</v>
      </c>
    </row>
    <row r="82" spans="1:6" s="61" customFormat="1" x14ac:dyDescent="0.2">
      <c r="A82" s="140"/>
      <c r="B82" s="161"/>
      <c r="C82" s="161"/>
      <c r="D82" s="138"/>
      <c r="E82" s="161" t="s">
        <v>188</v>
      </c>
      <c r="F82" s="147">
        <v>600000</v>
      </c>
    </row>
    <row r="83" spans="1:6" s="61" customFormat="1" x14ac:dyDescent="0.2">
      <c r="A83" s="140"/>
      <c r="B83" s="161"/>
      <c r="C83" s="161"/>
      <c r="D83" s="138"/>
      <c r="E83" s="161" t="s">
        <v>190</v>
      </c>
      <c r="F83" s="147">
        <v>3061000</v>
      </c>
    </row>
    <row r="84" spans="1:6" s="61" customFormat="1" x14ac:dyDescent="0.2">
      <c r="A84" s="140"/>
      <c r="B84" s="161"/>
      <c r="C84" s="161"/>
      <c r="D84" s="138"/>
      <c r="E84" s="161" t="s">
        <v>44</v>
      </c>
      <c r="F84" s="147">
        <f>950000+97000-600000</f>
        <v>447000</v>
      </c>
    </row>
    <row r="85" spans="1:6" s="61" customFormat="1" x14ac:dyDescent="0.2">
      <c r="A85" s="140"/>
      <c r="B85" s="148" t="s">
        <v>115</v>
      </c>
      <c r="C85" s="148"/>
      <c r="D85" s="141">
        <f>SUM(D76:D84)</f>
        <v>0</v>
      </c>
      <c r="E85" s="148" t="s">
        <v>50</v>
      </c>
      <c r="F85" s="156">
        <f>SUM(F58:F84)</f>
        <v>7881000</v>
      </c>
    </row>
    <row r="86" spans="1:6" s="61" customFormat="1" x14ac:dyDescent="0.2">
      <c r="A86" s="140"/>
      <c r="B86" s="148"/>
      <c r="C86" s="148"/>
      <c r="D86" s="141"/>
      <c r="E86" s="161" t="s">
        <v>114</v>
      </c>
      <c r="F86" s="147">
        <f>8000000+1885000+277000-4000000-729000-46000+38000+617000</f>
        <v>6042000</v>
      </c>
    </row>
    <row r="87" spans="1:6" s="61" customFormat="1" x14ac:dyDescent="0.2">
      <c r="A87" s="140"/>
      <c r="B87" s="148"/>
      <c r="C87" s="148"/>
      <c r="D87" s="141"/>
      <c r="E87" s="161" t="s">
        <v>113</v>
      </c>
      <c r="F87" s="147">
        <v>4350000</v>
      </c>
    </row>
    <row r="88" spans="1:6" s="61" customFormat="1" x14ac:dyDescent="0.2">
      <c r="A88" s="140"/>
      <c r="B88" s="148"/>
      <c r="C88" s="148"/>
      <c r="D88" s="141"/>
      <c r="E88" s="148" t="s">
        <v>112</v>
      </c>
      <c r="F88" s="156">
        <f>F86+F87</f>
        <v>10392000</v>
      </c>
    </row>
    <row r="89" spans="1:6" s="61" customFormat="1" x14ac:dyDescent="0.2">
      <c r="A89" s="140"/>
      <c r="B89" s="148"/>
      <c r="C89" s="148"/>
      <c r="D89" s="141"/>
      <c r="E89" s="148" t="s">
        <v>111</v>
      </c>
      <c r="F89" s="156">
        <v>583000</v>
      </c>
    </row>
    <row r="90" spans="1:6" s="80" customFormat="1" ht="18" customHeight="1" thickBot="1" x14ac:dyDescent="0.25">
      <c r="A90" s="140"/>
      <c r="B90" s="143" t="s">
        <v>36</v>
      </c>
      <c r="C90" s="143"/>
      <c r="D90" s="144">
        <f>D73+D85+D57</f>
        <v>12705000</v>
      </c>
      <c r="E90" s="143" t="s">
        <v>60</v>
      </c>
      <c r="F90" s="142">
        <f>F54+F55+F56+F57+F85+F88+F89</f>
        <v>21748000</v>
      </c>
    </row>
    <row r="91" spans="1:6" s="61" customFormat="1" ht="11.25" customHeight="1" thickBot="1" x14ac:dyDescent="0.25">
      <c r="A91" s="140"/>
      <c r="B91" s="139"/>
      <c r="C91" s="139"/>
      <c r="D91" s="138"/>
      <c r="E91" s="139"/>
      <c r="F91" s="138"/>
    </row>
    <row r="92" spans="1:6" s="80" customFormat="1" x14ac:dyDescent="0.2">
      <c r="A92" s="140"/>
      <c r="B92" s="154" t="s">
        <v>110</v>
      </c>
      <c r="C92" s="162" t="s">
        <v>109</v>
      </c>
      <c r="D92" s="150">
        <v>30000</v>
      </c>
      <c r="E92" s="153"/>
      <c r="F92" s="150"/>
    </row>
    <row r="93" spans="1:6" s="61" customFormat="1" ht="18" customHeight="1" x14ac:dyDescent="0.2">
      <c r="A93" s="140"/>
      <c r="B93" s="149"/>
      <c r="C93" s="161" t="s">
        <v>108</v>
      </c>
      <c r="D93" s="147">
        <v>19000</v>
      </c>
      <c r="E93" s="139" t="s">
        <v>107</v>
      </c>
      <c r="F93" s="147">
        <v>126000</v>
      </c>
    </row>
    <row r="94" spans="1:6" s="61" customFormat="1" ht="18" customHeight="1" x14ac:dyDescent="0.2">
      <c r="A94" s="140"/>
      <c r="B94" s="157" t="s">
        <v>40</v>
      </c>
      <c r="C94" s="148"/>
      <c r="D94" s="156">
        <f>SUM(D92:D93)</f>
        <v>49000</v>
      </c>
      <c r="E94" s="140" t="s">
        <v>39</v>
      </c>
      <c r="F94" s="156">
        <f>SUM(F92:F93)</f>
        <v>126000</v>
      </c>
    </row>
    <row r="95" spans="1:6" s="80" customFormat="1" ht="13.5" thickBot="1" x14ac:dyDescent="0.25">
      <c r="A95" s="140"/>
      <c r="B95" s="146" t="s">
        <v>36</v>
      </c>
      <c r="C95" s="143"/>
      <c r="D95" s="142">
        <f>SUM(D92:D93)</f>
        <v>49000</v>
      </c>
      <c r="E95" s="155"/>
      <c r="F95" s="142">
        <f>F94</f>
        <v>126000</v>
      </c>
    </row>
    <row r="96" spans="1:6" s="61" customFormat="1" ht="11.25" customHeight="1" thickBot="1" x14ac:dyDescent="0.25">
      <c r="A96" s="140"/>
      <c r="B96" s="139"/>
      <c r="C96" s="139"/>
      <c r="D96" s="138"/>
      <c r="E96" s="139"/>
      <c r="F96" s="138"/>
    </row>
    <row r="97" spans="1:6" s="61" customFormat="1" ht="11.25" customHeight="1" x14ac:dyDescent="0.2">
      <c r="A97" s="140"/>
      <c r="B97" s="154" t="s">
        <v>106</v>
      </c>
      <c r="C97" s="162"/>
      <c r="D97" s="152"/>
      <c r="E97" s="162"/>
      <c r="F97" s="150"/>
    </row>
    <row r="98" spans="1:6" s="61" customFormat="1" ht="11.25" customHeight="1" x14ac:dyDescent="0.2">
      <c r="A98" s="140"/>
      <c r="B98" s="157"/>
      <c r="C98" s="161"/>
      <c r="D98" s="138"/>
      <c r="E98" s="163" t="s">
        <v>105</v>
      </c>
      <c r="F98" s="147">
        <v>317000</v>
      </c>
    </row>
    <row r="99" spans="1:6" s="61" customFormat="1" ht="11.25" customHeight="1" x14ac:dyDescent="0.2">
      <c r="A99" s="140"/>
      <c r="B99" s="157"/>
      <c r="C99" s="161"/>
      <c r="D99" s="138"/>
      <c r="E99" s="163"/>
      <c r="F99" s="147"/>
    </row>
    <row r="100" spans="1:6" s="61" customFormat="1" ht="11.25" customHeight="1" x14ac:dyDescent="0.2">
      <c r="A100" s="140"/>
      <c r="B100" s="149" t="s">
        <v>104</v>
      </c>
      <c r="C100" s="161"/>
      <c r="D100" s="138">
        <v>380000</v>
      </c>
      <c r="E100" s="163" t="s">
        <v>103</v>
      </c>
      <c r="F100" s="147">
        <v>85000</v>
      </c>
    </row>
    <row r="101" spans="1:6" s="61" customFormat="1" ht="11.25" customHeight="1" x14ac:dyDescent="0.2">
      <c r="A101" s="140"/>
      <c r="B101" s="149"/>
      <c r="C101" s="161"/>
      <c r="D101" s="138"/>
      <c r="E101" s="161"/>
      <c r="F101" s="147"/>
    </row>
    <row r="102" spans="1:6" s="61" customFormat="1" ht="11.25" customHeight="1" x14ac:dyDescent="0.2">
      <c r="A102" s="140"/>
      <c r="B102" s="149"/>
      <c r="C102" s="161"/>
      <c r="D102" s="138"/>
      <c r="E102" s="161"/>
      <c r="F102" s="147"/>
    </row>
    <row r="103" spans="1:6" s="61" customFormat="1" ht="11.25" customHeight="1" x14ac:dyDescent="0.2">
      <c r="A103" s="140"/>
      <c r="B103" s="157" t="s">
        <v>102</v>
      </c>
      <c r="C103" s="148"/>
      <c r="D103" s="141">
        <f>SUM(D97:D101)</f>
        <v>380000</v>
      </c>
      <c r="E103" s="148" t="s">
        <v>39</v>
      </c>
      <c r="F103" s="156">
        <f>SUM(F101:F102)</f>
        <v>0</v>
      </c>
    </row>
    <row r="104" spans="1:6" s="61" customFormat="1" ht="17.45" customHeight="1" thickBot="1" x14ac:dyDescent="0.25">
      <c r="A104" s="140"/>
      <c r="B104" s="146" t="s">
        <v>36</v>
      </c>
      <c r="C104" s="143"/>
      <c r="D104" s="144">
        <f>SUM(D97:D101)</f>
        <v>380000</v>
      </c>
      <c r="E104" s="143"/>
      <c r="F104" s="142">
        <f>F98+F99+F100+F103</f>
        <v>402000</v>
      </c>
    </row>
    <row r="105" spans="1:6" s="61" customFormat="1" ht="11.25" customHeight="1" thickBot="1" x14ac:dyDescent="0.25">
      <c r="A105" s="140"/>
      <c r="B105" s="139"/>
      <c r="C105" s="139"/>
      <c r="D105" s="138"/>
      <c r="E105" s="139"/>
      <c r="F105" s="138"/>
    </row>
    <row r="106" spans="1:6" s="61" customFormat="1" ht="12" customHeight="1" x14ac:dyDescent="0.2">
      <c r="A106" s="140"/>
      <c r="B106" s="154" t="s">
        <v>101</v>
      </c>
      <c r="C106" s="153"/>
      <c r="D106" s="152"/>
      <c r="E106" s="162"/>
      <c r="F106" s="150"/>
    </row>
    <row r="107" spans="1:6" s="61" customFormat="1" ht="12" customHeight="1" x14ac:dyDescent="0.2">
      <c r="A107" s="140"/>
      <c r="B107" s="149"/>
      <c r="C107" s="139"/>
      <c r="D107" s="138"/>
      <c r="E107" s="161" t="s">
        <v>100</v>
      </c>
      <c r="F107" s="147">
        <v>279000</v>
      </c>
    </row>
    <row r="108" spans="1:6" s="61" customFormat="1" ht="27" customHeight="1" thickBot="1" x14ac:dyDescent="0.25">
      <c r="A108" s="140"/>
      <c r="B108" s="146"/>
      <c r="C108" s="155"/>
      <c r="D108" s="144"/>
      <c r="E108" s="143" t="s">
        <v>99</v>
      </c>
      <c r="F108" s="142">
        <f>F107</f>
        <v>279000</v>
      </c>
    </row>
    <row r="109" spans="1:6" s="61" customFormat="1" x14ac:dyDescent="0.2">
      <c r="A109" s="140"/>
      <c r="B109" s="140"/>
      <c r="C109" s="140"/>
      <c r="D109" s="141"/>
      <c r="E109" s="140"/>
      <c r="F109" s="141"/>
    </row>
    <row r="110" spans="1:6" s="61" customFormat="1" x14ac:dyDescent="0.2">
      <c r="A110" s="140"/>
      <c r="B110" s="140"/>
      <c r="C110" s="140"/>
      <c r="D110" s="141"/>
      <c r="E110" s="140"/>
      <c r="F110" s="141"/>
    </row>
    <row r="111" spans="1:6" s="61" customFormat="1" ht="13.5" thickBot="1" x14ac:dyDescent="0.25">
      <c r="A111" s="140"/>
      <c r="B111" s="140"/>
      <c r="C111" s="140"/>
      <c r="D111" s="141"/>
      <c r="E111" s="140"/>
      <c r="F111" s="141"/>
    </row>
    <row r="112" spans="1:6" s="61" customFormat="1" x14ac:dyDescent="0.2">
      <c r="A112" s="140"/>
      <c r="B112" s="154" t="s">
        <v>98</v>
      </c>
      <c r="C112" s="159" t="s">
        <v>97</v>
      </c>
      <c r="D112" s="152"/>
      <c r="E112" s="151"/>
      <c r="F112" s="150"/>
    </row>
    <row r="113" spans="1:6" s="61" customFormat="1" x14ac:dyDescent="0.2">
      <c r="A113" s="140"/>
      <c r="B113" s="157"/>
      <c r="C113" s="140"/>
      <c r="D113" s="138"/>
      <c r="E113" s="161" t="s">
        <v>96</v>
      </c>
      <c r="F113" s="147">
        <v>400000</v>
      </c>
    </row>
    <row r="114" spans="1:6" s="61" customFormat="1" x14ac:dyDescent="0.2">
      <c r="A114" s="140"/>
      <c r="B114" s="157"/>
      <c r="C114" s="140"/>
      <c r="D114" s="138"/>
      <c r="E114" s="161" t="s">
        <v>95</v>
      </c>
      <c r="F114" s="147">
        <v>20000</v>
      </c>
    </row>
    <row r="115" spans="1:6" s="61" customFormat="1" x14ac:dyDescent="0.2">
      <c r="A115" s="140"/>
      <c r="B115" s="157"/>
      <c r="C115" s="140"/>
      <c r="D115" s="138"/>
      <c r="E115" s="161" t="s">
        <v>91</v>
      </c>
      <c r="F115" s="147">
        <v>100000</v>
      </c>
    </row>
    <row r="116" spans="1:6" s="61" customFormat="1" x14ac:dyDescent="0.2">
      <c r="A116" s="140"/>
      <c r="B116" s="149"/>
      <c r="C116" s="139" t="s">
        <v>94</v>
      </c>
      <c r="D116" s="138">
        <v>2000</v>
      </c>
      <c r="E116" s="161" t="s">
        <v>44</v>
      </c>
      <c r="F116" s="147">
        <v>30000</v>
      </c>
    </row>
    <row r="117" spans="1:6" s="61" customFormat="1" ht="15.75" customHeight="1" thickBot="1" x14ac:dyDescent="0.25">
      <c r="A117" s="140"/>
      <c r="B117" s="146" t="s">
        <v>36</v>
      </c>
      <c r="C117" s="155"/>
      <c r="D117" s="144">
        <f>SUM(D116:D116)</f>
        <v>2000</v>
      </c>
      <c r="E117" s="143" t="s">
        <v>93</v>
      </c>
      <c r="F117" s="142">
        <f>SUM(F113:F116)</f>
        <v>550000</v>
      </c>
    </row>
    <row r="118" spans="1:6" s="61" customFormat="1" ht="15.75" customHeight="1" thickBot="1" x14ac:dyDescent="0.25">
      <c r="A118" s="140"/>
      <c r="B118" s="140"/>
      <c r="C118" s="140"/>
      <c r="D118" s="141"/>
      <c r="E118" s="140"/>
      <c r="F118" s="141"/>
    </row>
    <row r="119" spans="1:6" s="61" customFormat="1" ht="15" customHeight="1" x14ac:dyDescent="0.2">
      <c r="A119" s="140"/>
      <c r="B119" s="154" t="s">
        <v>92</v>
      </c>
      <c r="C119" s="153"/>
      <c r="D119" s="152"/>
      <c r="E119" s="162"/>
      <c r="F119" s="150"/>
    </row>
    <row r="120" spans="1:6" s="61" customFormat="1" ht="15" customHeight="1" x14ac:dyDescent="0.2">
      <c r="A120" s="140"/>
      <c r="B120" s="149"/>
      <c r="C120" s="139"/>
      <c r="D120" s="138"/>
      <c r="E120" s="161" t="s">
        <v>91</v>
      </c>
      <c r="F120" s="147">
        <v>1800000</v>
      </c>
    </row>
    <row r="121" spans="1:6" s="61" customFormat="1" ht="15" customHeight="1" x14ac:dyDescent="0.2">
      <c r="A121" s="140"/>
      <c r="B121" s="149"/>
      <c r="C121" s="139"/>
      <c r="D121" s="138"/>
      <c r="E121" s="161" t="s">
        <v>44</v>
      </c>
      <c r="F121" s="147">
        <v>486000</v>
      </c>
    </row>
    <row r="122" spans="1:6" s="80" customFormat="1" ht="21" customHeight="1" thickBot="1" x14ac:dyDescent="0.25">
      <c r="A122" s="140"/>
      <c r="B122" s="146"/>
      <c r="C122" s="155"/>
      <c r="D122" s="144"/>
      <c r="E122" s="143" t="s">
        <v>90</v>
      </c>
      <c r="F122" s="142">
        <f>F120+F121</f>
        <v>2286000</v>
      </c>
    </row>
    <row r="123" spans="1:6" s="61" customFormat="1" ht="21" customHeight="1" thickBot="1" x14ac:dyDescent="0.25">
      <c r="A123" s="160"/>
      <c r="B123" s="160"/>
      <c r="C123" s="160"/>
      <c r="D123" s="160"/>
      <c r="E123" s="160"/>
      <c r="F123" s="160"/>
    </row>
    <row r="124" spans="1:6" s="80" customFormat="1" x14ac:dyDescent="0.2">
      <c r="A124" s="140"/>
      <c r="B124" s="154" t="s">
        <v>89</v>
      </c>
      <c r="C124" s="159"/>
      <c r="D124" s="158"/>
      <c r="E124" s="159"/>
      <c r="F124" s="158"/>
    </row>
    <row r="125" spans="1:6" s="80" customFormat="1" x14ac:dyDescent="0.2">
      <c r="A125" s="140"/>
      <c r="B125" s="157"/>
      <c r="C125" s="139" t="s">
        <v>88</v>
      </c>
      <c r="D125" s="147">
        <v>1000000</v>
      </c>
      <c r="E125" s="140"/>
      <c r="F125" s="156"/>
    </row>
    <row r="126" spans="1:6" s="61" customFormat="1" ht="16.5" customHeight="1" x14ac:dyDescent="0.2">
      <c r="A126" s="140"/>
      <c r="B126" s="149"/>
      <c r="C126" s="139" t="s">
        <v>87</v>
      </c>
      <c r="D126" s="147">
        <v>860000</v>
      </c>
      <c r="E126" s="139"/>
      <c r="F126" s="147"/>
    </row>
    <row r="127" spans="1:6" s="61" customFormat="1" ht="16.5" customHeight="1" x14ac:dyDescent="0.2">
      <c r="A127" s="140"/>
      <c r="B127" s="149"/>
      <c r="C127" s="139" t="s">
        <v>86</v>
      </c>
      <c r="D127" s="147">
        <v>20000</v>
      </c>
      <c r="E127" s="139" t="s">
        <v>85</v>
      </c>
      <c r="F127" s="147">
        <v>40000</v>
      </c>
    </row>
    <row r="128" spans="1:6" s="61" customFormat="1" ht="16.5" customHeight="1" x14ac:dyDescent="0.2">
      <c r="A128" s="140"/>
      <c r="B128" s="149"/>
      <c r="C128" s="139" t="s">
        <v>84</v>
      </c>
      <c r="D128" s="147">
        <v>4000000</v>
      </c>
      <c r="E128" s="140" t="s">
        <v>39</v>
      </c>
      <c r="F128" s="156">
        <f>SUM(F126:F127)</f>
        <v>40000</v>
      </c>
    </row>
    <row r="129" spans="1:6" s="61" customFormat="1" ht="16.5" customHeight="1" x14ac:dyDescent="0.2">
      <c r="A129" s="140"/>
      <c r="B129" s="149"/>
      <c r="C129" s="139" t="s">
        <v>83</v>
      </c>
      <c r="D129" s="147">
        <v>1400000</v>
      </c>
      <c r="E129" s="140"/>
      <c r="F129" s="156"/>
    </row>
    <row r="130" spans="1:6" s="61" customFormat="1" ht="16.5" customHeight="1" x14ac:dyDescent="0.2">
      <c r="A130" s="140"/>
      <c r="B130" s="149"/>
      <c r="C130" s="139" t="s">
        <v>82</v>
      </c>
      <c r="D130" s="147">
        <v>50000</v>
      </c>
      <c r="E130" s="140"/>
      <c r="F130" s="147"/>
    </row>
    <row r="131" spans="1:6" s="80" customFormat="1" ht="16.5" customHeight="1" thickBot="1" x14ac:dyDescent="0.25">
      <c r="A131" s="140"/>
      <c r="B131" s="146" t="s">
        <v>36</v>
      </c>
      <c r="C131" s="155"/>
      <c r="D131" s="142">
        <f>SUM(D125:D130)</f>
        <v>7330000</v>
      </c>
      <c r="E131" s="155"/>
      <c r="F131" s="142">
        <f>F128+F129</f>
        <v>40000</v>
      </c>
    </row>
    <row r="132" spans="1:6" s="61" customFormat="1" ht="12" customHeight="1" thickBot="1" x14ac:dyDescent="0.25">
      <c r="A132" s="140"/>
      <c r="B132" s="139"/>
      <c r="C132" s="139"/>
      <c r="D132" s="138"/>
      <c r="E132" s="139"/>
      <c r="F132" s="138"/>
    </row>
    <row r="133" spans="1:6" s="61" customFormat="1" ht="25.5" customHeight="1" x14ac:dyDescent="0.2">
      <c r="A133" s="140"/>
      <c r="B133" s="154" t="s">
        <v>38</v>
      </c>
      <c r="C133" s="153"/>
      <c r="D133" s="152"/>
      <c r="E133" s="151" t="s">
        <v>81</v>
      </c>
      <c r="F133" s="150">
        <v>733000</v>
      </c>
    </row>
    <row r="134" spans="1:6" s="61" customFormat="1" ht="21" customHeight="1" x14ac:dyDescent="0.2">
      <c r="A134" s="140"/>
      <c r="B134" s="149" t="s">
        <v>80</v>
      </c>
      <c r="C134" s="140"/>
      <c r="D134" s="138"/>
      <c r="E134" s="148"/>
      <c r="F134" s="147"/>
    </row>
    <row r="135" spans="1:6" s="61" customFormat="1" ht="18" customHeight="1" x14ac:dyDescent="0.2">
      <c r="A135" s="140"/>
      <c r="B135" s="149" t="s">
        <v>79</v>
      </c>
      <c r="C135" s="139"/>
      <c r="D135" s="138"/>
      <c r="E135" s="148"/>
      <c r="F135" s="147"/>
    </row>
    <row r="136" spans="1:6" s="61" customFormat="1" ht="17.25" customHeight="1" thickBot="1" x14ac:dyDescent="0.25">
      <c r="A136" s="140"/>
      <c r="B136" s="146" t="s">
        <v>36</v>
      </c>
      <c r="C136" s="145"/>
      <c r="D136" s="144">
        <f>SUM(D134:D135)</f>
        <v>0</v>
      </c>
      <c r="E136" s="143" t="s">
        <v>60</v>
      </c>
      <c r="F136" s="142">
        <f>SUM(F133:F135)</f>
        <v>733000</v>
      </c>
    </row>
    <row r="137" spans="1:6" s="61" customFormat="1" ht="17.25" customHeight="1" x14ac:dyDescent="0.2">
      <c r="A137" s="140"/>
      <c r="B137" s="140"/>
      <c r="C137" s="139"/>
      <c r="D137" s="141"/>
      <c r="E137" s="139"/>
      <c r="F137" s="141"/>
    </row>
    <row r="138" spans="1:6" s="61" customFormat="1" ht="17.25" customHeight="1" x14ac:dyDescent="0.2">
      <c r="A138" s="140"/>
      <c r="B138" s="140"/>
      <c r="C138" s="139"/>
      <c r="D138" s="141"/>
      <c r="E138" s="139"/>
      <c r="F138" s="141"/>
    </row>
    <row r="139" spans="1:6" s="61" customFormat="1" ht="14.25" customHeight="1" x14ac:dyDescent="0.2">
      <c r="A139" s="140"/>
      <c r="B139" s="139"/>
      <c r="C139" s="139"/>
      <c r="D139" s="138"/>
      <c r="E139" s="139"/>
      <c r="F139" s="138"/>
    </row>
    <row r="140" spans="1:6" ht="13.5" customHeight="1" thickBot="1" x14ac:dyDescent="0.25">
      <c r="A140" s="122"/>
      <c r="B140" s="120"/>
      <c r="C140" s="120"/>
      <c r="D140" s="119"/>
      <c r="E140" s="120"/>
      <c r="F140" s="119"/>
    </row>
    <row r="141" spans="1:6" ht="13.5" thickBot="1" x14ac:dyDescent="0.25">
      <c r="A141" s="122"/>
      <c r="B141" s="137" t="s">
        <v>35</v>
      </c>
      <c r="C141" s="136"/>
      <c r="D141" s="134">
        <f>D21+D31+D90+D95+D104+D108+D117+D122+D131+D136+D43+D38+D51</f>
        <v>39614000</v>
      </c>
      <c r="E141" s="135"/>
      <c r="F141" s="134">
        <f>F21+F31+F90+F95+F108+F117+F122+F131+F136+F43+F38+F51+F104</f>
        <v>35270000</v>
      </c>
    </row>
    <row r="142" spans="1:6" x14ac:dyDescent="0.2">
      <c r="A142" s="122"/>
      <c r="B142" s="131" t="s">
        <v>78</v>
      </c>
      <c r="C142" s="130"/>
      <c r="D142" s="129">
        <f>D131</f>
        <v>7330000</v>
      </c>
      <c r="E142" s="133" t="s">
        <v>29</v>
      </c>
      <c r="F142" s="132">
        <f>F54+F34+F35+F46+F98+F99+F55</f>
        <v>3799000</v>
      </c>
    </row>
    <row r="143" spans="1:6" x14ac:dyDescent="0.2">
      <c r="A143" s="122"/>
      <c r="B143" s="131" t="s">
        <v>77</v>
      </c>
      <c r="C143" s="130"/>
      <c r="D143" s="129">
        <f>D73+D95+D117</f>
        <v>1748000</v>
      </c>
      <c r="E143" s="130" t="s">
        <v>27</v>
      </c>
      <c r="F143" s="129">
        <f>F56+F36+F47+F100+F57</f>
        <v>1034000</v>
      </c>
    </row>
    <row r="144" spans="1:6" x14ac:dyDescent="0.2">
      <c r="A144" s="122"/>
      <c r="B144" s="131" t="s">
        <v>28</v>
      </c>
      <c r="C144" s="130"/>
      <c r="D144" s="129">
        <f>D85+D104+D21+D31+D43</f>
        <v>19528000</v>
      </c>
      <c r="E144" s="130" t="s">
        <v>25</v>
      </c>
      <c r="F144" s="129">
        <f>F131+F122+F117+F94+F85+F50+F103</f>
        <v>11023000</v>
      </c>
    </row>
    <row r="145" spans="1:6" x14ac:dyDescent="0.2">
      <c r="A145" s="122"/>
      <c r="B145" s="131" t="s">
        <v>26</v>
      </c>
      <c r="C145" s="130"/>
      <c r="D145" s="129"/>
      <c r="E145" s="130" t="s">
        <v>23</v>
      </c>
      <c r="F145" s="129">
        <f>F31+F43+F89</f>
        <v>6206000</v>
      </c>
    </row>
    <row r="146" spans="1:6" x14ac:dyDescent="0.2">
      <c r="A146" s="122"/>
      <c r="B146" s="131" t="s">
        <v>24</v>
      </c>
      <c r="C146" s="130"/>
      <c r="D146" s="129">
        <f>D57</f>
        <v>11008000</v>
      </c>
      <c r="E146" s="130" t="s">
        <v>22</v>
      </c>
      <c r="F146" s="129">
        <f>F21+F108</f>
        <v>2083000</v>
      </c>
    </row>
    <row r="147" spans="1:6" x14ac:dyDescent="0.2">
      <c r="A147" s="122"/>
      <c r="B147" s="131" t="s">
        <v>34</v>
      </c>
      <c r="C147" s="130"/>
      <c r="D147" s="129"/>
      <c r="E147" s="130" t="s">
        <v>21</v>
      </c>
      <c r="F147" s="129">
        <f>F88</f>
        <v>10392000</v>
      </c>
    </row>
    <row r="148" spans="1:6" x14ac:dyDescent="0.2">
      <c r="A148" s="122"/>
      <c r="B148" s="131"/>
      <c r="C148" s="130"/>
      <c r="D148" s="129"/>
      <c r="E148" s="130" t="s">
        <v>20</v>
      </c>
      <c r="F148" s="129"/>
    </row>
    <row r="149" spans="1:6" ht="13.5" thickBot="1" x14ac:dyDescent="0.25">
      <c r="A149" s="122"/>
      <c r="B149" s="128"/>
      <c r="C149" s="127"/>
      <c r="D149" s="126"/>
      <c r="E149" s="127" t="s">
        <v>19</v>
      </c>
      <c r="F149" s="126">
        <f>F136</f>
        <v>733000</v>
      </c>
    </row>
    <row r="150" spans="1:6" ht="13.5" thickBot="1" x14ac:dyDescent="0.25">
      <c r="A150" s="122"/>
      <c r="B150" s="124" t="s">
        <v>18</v>
      </c>
      <c r="C150" s="125"/>
      <c r="D150" s="123">
        <f>SUM(D142:D149)</f>
        <v>39614000</v>
      </c>
      <c r="E150" s="124" t="s">
        <v>18</v>
      </c>
      <c r="F150" s="123">
        <f>SUM(F142:F149)</f>
        <v>35270000</v>
      </c>
    </row>
    <row r="151" spans="1:6" ht="19.899999999999999" customHeight="1" x14ac:dyDescent="0.2">
      <c r="A151" s="122"/>
      <c r="B151" s="194"/>
      <c r="C151" s="194"/>
      <c r="D151" s="194"/>
      <c r="E151" s="120"/>
      <c r="F151" s="119">
        <f>F150-D150</f>
        <v>-4344000</v>
      </c>
    </row>
    <row r="152" spans="1:6" ht="19.899999999999999" customHeight="1" x14ac:dyDescent="0.2">
      <c r="A152" s="122"/>
      <c r="B152" s="121"/>
      <c r="C152" s="121"/>
      <c r="D152" s="121"/>
      <c r="E152" s="120"/>
      <c r="F152" s="119"/>
    </row>
    <row r="153" spans="1:6" ht="19.149999999999999" customHeight="1" thickBot="1" x14ac:dyDescent="0.25">
      <c r="A153" s="118" t="s">
        <v>32</v>
      </c>
      <c r="B153" s="195" t="s">
        <v>76</v>
      </c>
      <c r="C153" s="195"/>
      <c r="D153" s="195"/>
      <c r="E153" s="40"/>
      <c r="F153" s="39"/>
    </row>
    <row r="154" spans="1:6" s="114" customFormat="1" ht="17.25" customHeight="1" x14ac:dyDescent="0.25">
      <c r="A154" s="196"/>
      <c r="B154" s="197" t="s">
        <v>1</v>
      </c>
      <c r="C154" s="199" t="s">
        <v>2</v>
      </c>
      <c r="D154" s="199"/>
      <c r="E154" s="199" t="s">
        <v>3</v>
      </c>
      <c r="F154" s="200"/>
    </row>
    <row r="155" spans="1:6" s="114" customFormat="1" ht="22.5" customHeight="1" thickBot="1" x14ac:dyDescent="0.3">
      <c r="A155" s="196"/>
      <c r="B155" s="198"/>
      <c r="C155" s="116"/>
      <c r="D155" s="117" t="s">
        <v>74</v>
      </c>
      <c r="E155" s="116" t="s">
        <v>75</v>
      </c>
      <c r="F155" s="115" t="s">
        <v>74</v>
      </c>
    </row>
    <row r="156" spans="1:6" x14ac:dyDescent="0.2">
      <c r="A156" s="100"/>
      <c r="B156" s="108" t="s">
        <v>73</v>
      </c>
      <c r="C156" s="56"/>
      <c r="D156" s="53"/>
      <c r="E156" s="113" t="s">
        <v>72</v>
      </c>
      <c r="F156" s="53"/>
    </row>
    <row r="157" spans="1:6" x14ac:dyDescent="0.2">
      <c r="A157" s="100"/>
      <c r="B157" s="112" t="s">
        <v>71</v>
      </c>
      <c r="C157" s="52"/>
      <c r="D157" s="49"/>
      <c r="E157" s="52"/>
      <c r="F157" s="49">
        <v>25000</v>
      </c>
    </row>
    <row r="158" spans="1:6" x14ac:dyDescent="0.2">
      <c r="A158" s="100"/>
      <c r="B158" s="112" t="s">
        <v>70</v>
      </c>
      <c r="C158" s="52"/>
      <c r="D158" s="49"/>
      <c r="E158" s="52"/>
      <c r="F158" s="49">
        <v>100000</v>
      </c>
    </row>
    <row r="159" spans="1:6" x14ac:dyDescent="0.2">
      <c r="A159" s="100"/>
      <c r="B159" s="112" t="s">
        <v>69</v>
      </c>
      <c r="C159" s="52"/>
      <c r="D159" s="49">
        <v>1544000</v>
      </c>
      <c r="E159" s="52"/>
      <c r="F159" s="49">
        <v>1544000</v>
      </c>
    </row>
    <row r="160" spans="1:6" x14ac:dyDescent="0.2">
      <c r="A160" s="100"/>
      <c r="B160" s="112" t="s">
        <v>68</v>
      </c>
      <c r="C160" s="52"/>
      <c r="D160" s="49"/>
      <c r="E160" s="52"/>
      <c r="F160" s="49">
        <v>50000</v>
      </c>
    </row>
    <row r="161" spans="1:6" x14ac:dyDescent="0.2">
      <c r="A161" s="100"/>
      <c r="B161" s="112" t="s">
        <v>67</v>
      </c>
      <c r="C161" s="52"/>
      <c r="D161" s="49"/>
      <c r="E161" s="52"/>
      <c r="F161" s="49">
        <v>120000</v>
      </c>
    </row>
    <row r="162" spans="1:6" x14ac:dyDescent="0.2">
      <c r="A162" s="100"/>
      <c r="B162" s="73" t="s">
        <v>66</v>
      </c>
      <c r="C162" s="52"/>
      <c r="D162" s="49"/>
      <c r="E162" s="52"/>
      <c r="F162" s="49">
        <v>156000</v>
      </c>
    </row>
    <row r="163" spans="1:6" s="13" customFormat="1" ht="13.5" thickBot="1" x14ac:dyDescent="0.25">
      <c r="A163" s="100"/>
      <c r="B163" s="111" t="s">
        <v>36</v>
      </c>
      <c r="C163" s="44"/>
      <c r="D163" s="42">
        <f>D159</f>
        <v>1544000</v>
      </c>
      <c r="E163" s="44"/>
      <c r="F163" s="42">
        <f>F157+F158+F159+F160+F161+F162</f>
        <v>1995000</v>
      </c>
    </row>
    <row r="164" spans="1:6" s="13" customFormat="1" ht="13.5" thickBot="1" x14ac:dyDescent="0.25">
      <c r="A164" s="100"/>
      <c r="B164" s="110"/>
      <c r="C164" s="100"/>
      <c r="D164" s="109"/>
      <c r="E164" s="100"/>
      <c r="F164" s="109"/>
    </row>
    <row r="165" spans="1:6" ht="17.25" customHeight="1" x14ac:dyDescent="0.2">
      <c r="A165" s="100"/>
      <c r="B165" s="108" t="s">
        <v>65</v>
      </c>
      <c r="C165" s="56"/>
      <c r="D165" s="53"/>
      <c r="E165" s="75" t="s">
        <v>64</v>
      </c>
      <c r="F165" s="53">
        <v>629000</v>
      </c>
    </row>
    <row r="166" spans="1:6" s="61" customFormat="1" ht="21" customHeight="1" x14ac:dyDescent="0.2">
      <c r="A166" s="64"/>
      <c r="B166" s="73"/>
      <c r="C166" s="63"/>
      <c r="D166" s="70"/>
      <c r="E166" s="71" t="s">
        <v>63</v>
      </c>
      <c r="F166" s="70">
        <v>1080000</v>
      </c>
    </row>
    <row r="167" spans="1:6" s="61" customFormat="1" ht="18" customHeight="1" x14ac:dyDescent="0.2">
      <c r="A167" s="64"/>
      <c r="B167" s="73"/>
      <c r="C167" s="63"/>
      <c r="D167" s="70"/>
      <c r="E167" s="71" t="s">
        <v>62</v>
      </c>
      <c r="F167" s="70">
        <v>95000</v>
      </c>
    </row>
    <row r="168" spans="1:6" s="61" customFormat="1" ht="19.5" customHeight="1" x14ac:dyDescent="0.2">
      <c r="A168" s="64"/>
      <c r="B168" s="73"/>
      <c r="C168" s="63"/>
      <c r="D168" s="70"/>
      <c r="E168" s="71" t="s">
        <v>61</v>
      </c>
      <c r="F168" s="70">
        <v>487000</v>
      </c>
    </row>
    <row r="169" spans="1:6" s="61" customFormat="1" ht="17.25" customHeight="1" thickBot="1" x14ac:dyDescent="0.25">
      <c r="A169" s="64"/>
      <c r="B169" s="69"/>
      <c r="C169" s="68"/>
      <c r="D169" s="65">
        <f>SUM(D166:D168)</f>
        <v>0</v>
      </c>
      <c r="E169" s="96" t="s">
        <v>60</v>
      </c>
      <c r="F169" s="65">
        <f>SUM(F165:F168)</f>
        <v>2291000</v>
      </c>
    </row>
    <row r="170" spans="1:6" s="61" customFormat="1" ht="17.25" customHeight="1" x14ac:dyDescent="0.2">
      <c r="A170" s="64"/>
      <c r="B170" s="64"/>
      <c r="C170" s="63"/>
      <c r="D170" s="62"/>
      <c r="E170" s="64"/>
      <c r="F170" s="62"/>
    </row>
    <row r="171" spans="1:6" s="61" customFormat="1" ht="13.15" customHeight="1" thickBot="1" x14ac:dyDescent="0.25">
      <c r="A171" s="64"/>
      <c r="B171" s="64"/>
      <c r="C171" s="63"/>
      <c r="D171" s="62"/>
      <c r="E171" s="63"/>
      <c r="F171" s="62"/>
    </row>
    <row r="172" spans="1:6" s="61" customFormat="1" ht="19.5" customHeight="1" thickBot="1" x14ac:dyDescent="0.25">
      <c r="A172" s="64"/>
      <c r="B172" s="107" t="s">
        <v>59</v>
      </c>
      <c r="C172" s="106"/>
      <c r="D172" s="104"/>
      <c r="E172" s="105"/>
      <c r="F172" s="104"/>
    </row>
    <row r="173" spans="1:6" x14ac:dyDescent="0.2">
      <c r="A173" s="100"/>
      <c r="B173" s="103" t="s">
        <v>58</v>
      </c>
      <c r="C173" s="102"/>
      <c r="D173" s="53"/>
      <c r="E173" s="56"/>
      <c r="F173" s="53"/>
    </row>
    <row r="174" spans="1:6" x14ac:dyDescent="0.2">
      <c r="A174" s="100"/>
      <c r="B174" s="101"/>
      <c r="C174" s="98"/>
      <c r="D174" s="49"/>
      <c r="E174" s="52" t="s">
        <v>57</v>
      </c>
      <c r="F174" s="49">
        <v>300000</v>
      </c>
    </row>
    <row r="175" spans="1:6" x14ac:dyDescent="0.2">
      <c r="A175" s="100"/>
      <c r="B175" s="101"/>
      <c r="C175" s="98"/>
      <c r="D175" s="49"/>
      <c r="E175" s="52" t="s">
        <v>56</v>
      </c>
      <c r="F175" s="49">
        <v>105000</v>
      </c>
    </row>
    <row r="176" spans="1:6" x14ac:dyDescent="0.2">
      <c r="A176" s="100"/>
      <c r="B176" s="101"/>
      <c r="C176" s="98"/>
      <c r="D176" s="49"/>
      <c r="E176" s="100" t="s">
        <v>55</v>
      </c>
      <c r="F176" s="99">
        <f>SUM(F174:F175)</f>
        <v>405000</v>
      </c>
    </row>
    <row r="177" spans="1:6" s="61" customFormat="1" x14ac:dyDescent="0.2">
      <c r="A177" s="64"/>
      <c r="B177" s="98"/>
      <c r="C177" s="98"/>
      <c r="D177" s="70"/>
      <c r="E177" s="63" t="s">
        <v>54</v>
      </c>
      <c r="F177" s="70">
        <v>14000</v>
      </c>
    </row>
    <row r="178" spans="1:6" s="61" customFormat="1" x14ac:dyDescent="0.2">
      <c r="A178" s="64"/>
      <c r="B178" s="98"/>
      <c r="C178" s="98"/>
      <c r="D178" s="70"/>
      <c r="E178" s="63" t="s">
        <v>53</v>
      </c>
      <c r="F178" s="70">
        <v>7000</v>
      </c>
    </row>
    <row r="179" spans="1:6" s="61" customFormat="1" x14ac:dyDescent="0.2">
      <c r="A179" s="64"/>
      <c r="B179" s="98"/>
      <c r="C179" s="98"/>
      <c r="D179" s="70"/>
      <c r="E179" s="63" t="s">
        <v>52</v>
      </c>
      <c r="F179" s="70">
        <v>450000</v>
      </c>
    </row>
    <row r="180" spans="1:6" s="61" customFormat="1" x14ac:dyDescent="0.2">
      <c r="A180" s="64"/>
      <c r="B180" s="98"/>
      <c r="C180" s="98"/>
      <c r="D180" s="70"/>
      <c r="E180" s="63" t="s">
        <v>51</v>
      </c>
      <c r="F180" s="70">
        <v>200000</v>
      </c>
    </row>
    <row r="181" spans="1:6" s="61" customFormat="1" x14ac:dyDescent="0.2">
      <c r="A181" s="64"/>
      <c r="B181" s="71"/>
      <c r="C181" s="71"/>
      <c r="D181" s="97"/>
      <c r="E181" s="64" t="s">
        <v>50</v>
      </c>
      <c r="F181" s="97">
        <f>SUM(F177:F180)</f>
        <v>671000</v>
      </c>
    </row>
    <row r="182" spans="1:6" s="80" customFormat="1" ht="15.6" customHeight="1" thickBot="1" x14ac:dyDescent="0.25">
      <c r="A182" s="64"/>
      <c r="B182" s="96" t="s">
        <v>36</v>
      </c>
      <c r="C182" s="96"/>
      <c r="D182" s="65"/>
      <c r="E182" s="95"/>
      <c r="F182" s="65">
        <f>F176+F181</f>
        <v>1076000</v>
      </c>
    </row>
    <row r="183" spans="1:6" s="80" customFormat="1" ht="15.6" customHeight="1" x14ac:dyDescent="0.2">
      <c r="A183" s="64"/>
      <c r="B183" s="64"/>
      <c r="C183" s="64"/>
      <c r="D183" s="62"/>
      <c r="E183" s="64"/>
      <c r="F183" s="62"/>
    </row>
    <row r="184" spans="1:6" s="80" customFormat="1" ht="15.6" customHeight="1" thickBot="1" x14ac:dyDescent="0.25">
      <c r="A184" s="64"/>
      <c r="B184" s="64"/>
      <c r="C184" s="64"/>
      <c r="D184" s="62"/>
      <c r="E184" s="64"/>
      <c r="F184" s="62"/>
    </row>
    <row r="185" spans="1:6" s="80" customFormat="1" x14ac:dyDescent="0.2">
      <c r="A185" s="82"/>
      <c r="B185" s="94" t="s">
        <v>49</v>
      </c>
      <c r="C185" s="93"/>
      <c r="D185" s="91"/>
      <c r="E185" s="92"/>
      <c r="F185" s="91"/>
    </row>
    <row r="186" spans="1:6" s="61" customFormat="1" ht="18" customHeight="1" x14ac:dyDescent="0.2">
      <c r="A186" s="82"/>
      <c r="B186" s="87" t="s">
        <v>48</v>
      </c>
      <c r="C186" s="87" t="s">
        <v>47</v>
      </c>
      <c r="D186" s="86">
        <v>629000</v>
      </c>
      <c r="E186" s="89" t="s">
        <v>46</v>
      </c>
      <c r="F186" s="88">
        <v>5696000</v>
      </c>
    </row>
    <row r="187" spans="1:6" s="61" customFormat="1" ht="18" customHeight="1" x14ac:dyDescent="0.2">
      <c r="A187" s="82"/>
      <c r="B187" s="90"/>
      <c r="C187" s="90" t="s">
        <v>45</v>
      </c>
      <c r="D187" s="88">
        <v>10638000</v>
      </c>
      <c r="E187" s="89" t="s">
        <v>44</v>
      </c>
      <c r="F187" s="88">
        <v>1538000</v>
      </c>
    </row>
    <row r="188" spans="1:6" s="61" customFormat="1" ht="18" customHeight="1" x14ac:dyDescent="0.2">
      <c r="A188" s="82"/>
      <c r="B188" s="90"/>
      <c r="C188" s="90" t="s">
        <v>34</v>
      </c>
      <c r="D188" s="88">
        <v>2872000</v>
      </c>
      <c r="E188" s="89" t="s">
        <v>43</v>
      </c>
      <c r="F188" s="88">
        <v>2300000</v>
      </c>
    </row>
    <row r="189" spans="1:6" s="61" customFormat="1" ht="18" customHeight="1" x14ac:dyDescent="0.2">
      <c r="A189" s="82"/>
      <c r="B189" s="90"/>
      <c r="C189" s="90" t="s">
        <v>42</v>
      </c>
      <c r="D189" s="88">
        <v>4000000</v>
      </c>
      <c r="E189" s="89" t="s">
        <v>41</v>
      </c>
      <c r="F189" s="88">
        <v>1468000</v>
      </c>
    </row>
    <row r="190" spans="1:6" s="61" customFormat="1" ht="18" customHeight="1" x14ac:dyDescent="0.2">
      <c r="A190" s="82"/>
      <c r="B190" s="87" t="s">
        <v>40</v>
      </c>
      <c r="C190" s="87"/>
      <c r="D190" s="86">
        <f>SUM(D187:D189)</f>
        <v>17510000</v>
      </c>
      <c r="E190" s="82" t="s">
        <v>39</v>
      </c>
      <c r="F190" s="86">
        <f>SUM(F185:F189)</f>
        <v>11002000</v>
      </c>
    </row>
    <row r="191" spans="1:6" s="80" customFormat="1" ht="19.5" customHeight="1" thickBot="1" x14ac:dyDescent="0.25">
      <c r="A191" s="82"/>
      <c r="B191" s="85" t="s">
        <v>36</v>
      </c>
      <c r="C191" s="85"/>
      <c r="D191" s="83">
        <f>D186+D190</f>
        <v>18139000</v>
      </c>
      <c r="E191" s="84"/>
      <c r="F191" s="83">
        <f>F190</f>
        <v>11002000</v>
      </c>
    </row>
    <row r="192" spans="1:6" s="80" customFormat="1" ht="19.5" customHeight="1" x14ac:dyDescent="0.2">
      <c r="A192" s="82"/>
      <c r="B192" s="82"/>
      <c r="C192" s="82"/>
      <c r="D192" s="81"/>
      <c r="E192" s="82"/>
      <c r="F192" s="81"/>
    </row>
    <row r="193" spans="1:6" s="61" customFormat="1" ht="13.9" customHeight="1" thickBot="1" x14ac:dyDescent="0.25">
      <c r="A193" s="79"/>
      <c r="B193" s="79"/>
      <c r="C193" s="79"/>
      <c r="D193" s="79"/>
      <c r="E193" s="79"/>
      <c r="F193" s="79"/>
    </row>
    <row r="194" spans="1:6" s="61" customFormat="1" ht="21" customHeight="1" x14ac:dyDescent="0.2">
      <c r="A194" s="64"/>
      <c r="B194" s="78" t="s">
        <v>38</v>
      </c>
      <c r="C194" s="77"/>
      <c r="D194" s="76"/>
      <c r="E194" s="75"/>
      <c r="F194" s="74"/>
    </row>
    <row r="195" spans="1:6" s="61" customFormat="1" ht="25.5" customHeight="1" x14ac:dyDescent="0.2">
      <c r="A195" s="64"/>
      <c r="B195" s="73"/>
      <c r="C195" s="64"/>
      <c r="D195" s="72"/>
      <c r="E195" s="71" t="s">
        <v>37</v>
      </c>
      <c r="F195" s="70">
        <v>154000</v>
      </c>
    </row>
    <row r="196" spans="1:6" s="61" customFormat="1" ht="17.25" customHeight="1" thickBot="1" x14ac:dyDescent="0.25">
      <c r="A196" s="64"/>
      <c r="B196" s="69" t="s">
        <v>36</v>
      </c>
      <c r="C196" s="68"/>
      <c r="D196" s="67">
        <f>SUM(D195:D195)</f>
        <v>0</v>
      </c>
      <c r="E196" s="66"/>
      <c r="F196" s="65">
        <f>SUM(F194:F195)</f>
        <v>154000</v>
      </c>
    </row>
    <row r="197" spans="1:6" s="61" customFormat="1" ht="17.25" customHeight="1" x14ac:dyDescent="0.2">
      <c r="A197" s="64"/>
      <c r="B197" s="64"/>
      <c r="C197" s="63"/>
      <c r="D197" s="62"/>
      <c r="E197" s="63"/>
      <c r="F197" s="62"/>
    </row>
    <row r="198" spans="1:6" ht="14.45" customHeight="1" thickBot="1" x14ac:dyDescent="0.25">
      <c r="A198" s="41"/>
      <c r="B198" s="40"/>
      <c r="C198" s="40"/>
      <c r="D198" s="39"/>
      <c r="E198" s="40"/>
      <c r="F198" s="39"/>
    </row>
    <row r="199" spans="1:6" ht="24.6" customHeight="1" thickBot="1" x14ac:dyDescent="0.25">
      <c r="A199" s="41"/>
      <c r="B199" s="60" t="s">
        <v>35</v>
      </c>
      <c r="C199" s="59"/>
      <c r="D199" s="57">
        <f>D196+D51+D182+D169+D163+D191</f>
        <v>19683000</v>
      </c>
      <c r="E199" s="58"/>
      <c r="F199" s="57">
        <f>F196+F182+F169+F163+F191</f>
        <v>16518000</v>
      </c>
    </row>
    <row r="200" spans="1:6" x14ac:dyDescent="0.2">
      <c r="A200" s="41"/>
      <c r="B200" s="54" t="s">
        <v>30</v>
      </c>
      <c r="C200" s="56"/>
      <c r="D200" s="55">
        <f>D187+D189</f>
        <v>14638000</v>
      </c>
      <c r="E200" s="54" t="s">
        <v>29</v>
      </c>
      <c r="F200" s="53">
        <f>F166+F167+F165</f>
        <v>1804000</v>
      </c>
    </row>
    <row r="201" spans="1:6" x14ac:dyDescent="0.2">
      <c r="A201" s="41"/>
      <c r="B201" s="50" t="s">
        <v>34</v>
      </c>
      <c r="C201" s="52"/>
      <c r="D201" s="51">
        <f>D188</f>
        <v>2872000</v>
      </c>
      <c r="E201" s="50" t="s">
        <v>33</v>
      </c>
      <c r="F201" s="49">
        <f>F174</f>
        <v>300000</v>
      </c>
    </row>
    <row r="202" spans="1:6" x14ac:dyDescent="0.2">
      <c r="A202" s="41"/>
      <c r="B202" s="50" t="s">
        <v>28</v>
      </c>
      <c r="C202" s="52"/>
      <c r="D202" s="51">
        <f>D186</f>
        <v>629000</v>
      </c>
      <c r="E202" s="50" t="s">
        <v>27</v>
      </c>
      <c r="F202" s="49">
        <f>F168+F175</f>
        <v>592000</v>
      </c>
    </row>
    <row r="203" spans="1:6" x14ac:dyDescent="0.2">
      <c r="A203" s="41"/>
      <c r="B203" s="50" t="s">
        <v>26</v>
      </c>
      <c r="C203" s="52"/>
      <c r="D203" s="51">
        <f>D163</f>
        <v>1544000</v>
      </c>
      <c r="E203" s="50" t="s">
        <v>25</v>
      </c>
      <c r="F203" s="49">
        <f>F181+F190</f>
        <v>11673000</v>
      </c>
    </row>
    <row r="204" spans="1:6" x14ac:dyDescent="0.2">
      <c r="A204" s="41"/>
      <c r="B204" s="50" t="s">
        <v>24</v>
      </c>
      <c r="C204" s="52"/>
      <c r="D204" s="51">
        <f>0</f>
        <v>0</v>
      </c>
      <c r="E204" s="50" t="s">
        <v>23</v>
      </c>
      <c r="F204" s="49"/>
    </row>
    <row r="205" spans="1:6" x14ac:dyDescent="0.2">
      <c r="A205" s="41"/>
      <c r="B205" s="50"/>
      <c r="C205" s="52"/>
      <c r="D205" s="51"/>
      <c r="E205" s="50" t="s">
        <v>22</v>
      </c>
      <c r="F205" s="49">
        <f>F163</f>
        <v>1995000</v>
      </c>
    </row>
    <row r="206" spans="1:6" x14ac:dyDescent="0.2">
      <c r="A206" s="41"/>
      <c r="B206" s="50"/>
      <c r="C206" s="52"/>
      <c r="D206" s="51"/>
      <c r="E206" s="50" t="s">
        <v>21</v>
      </c>
      <c r="F206" s="49">
        <v>0</v>
      </c>
    </row>
    <row r="207" spans="1:6" x14ac:dyDescent="0.2">
      <c r="A207" s="41"/>
      <c r="B207" s="50"/>
      <c r="C207" s="52"/>
      <c r="D207" s="51"/>
      <c r="E207" s="50" t="s">
        <v>20</v>
      </c>
      <c r="F207" s="49">
        <v>0</v>
      </c>
    </row>
    <row r="208" spans="1:6" ht="13.5" thickBot="1" x14ac:dyDescent="0.25">
      <c r="A208" s="41"/>
      <c r="B208" s="46"/>
      <c r="C208" s="48"/>
      <c r="D208" s="47"/>
      <c r="E208" s="46" t="s">
        <v>19</v>
      </c>
      <c r="F208" s="45">
        <f>F196</f>
        <v>154000</v>
      </c>
    </row>
    <row r="209" spans="1:6" ht="13.5" thickBot="1" x14ac:dyDescent="0.25">
      <c r="A209" s="41"/>
      <c r="B209" s="43" t="s">
        <v>18</v>
      </c>
      <c r="C209" s="44"/>
      <c r="D209" s="42">
        <f>SUM(D200:D208)</f>
        <v>19683000</v>
      </c>
      <c r="E209" s="43" t="s">
        <v>18</v>
      </c>
      <c r="F209" s="42">
        <f>SUM(F200:F208)</f>
        <v>16518000</v>
      </c>
    </row>
    <row r="210" spans="1:6" ht="16.5" customHeight="1" x14ac:dyDescent="0.2">
      <c r="A210" s="41"/>
      <c r="B210" s="40"/>
      <c r="C210" s="40"/>
      <c r="D210" s="39"/>
      <c r="E210" s="40"/>
      <c r="F210" s="39">
        <f>F209-D209</f>
        <v>-3165000</v>
      </c>
    </row>
    <row r="211" spans="1:6" ht="27.75" customHeight="1" thickBot="1" x14ac:dyDescent="0.25">
      <c r="A211" s="38" t="s">
        <v>32</v>
      </c>
      <c r="B211" s="193" t="s">
        <v>31</v>
      </c>
      <c r="C211" s="193"/>
      <c r="D211" s="193"/>
      <c r="E211" s="37"/>
      <c r="F211" s="36"/>
    </row>
    <row r="212" spans="1:6" x14ac:dyDescent="0.2">
      <c r="A212" s="23"/>
      <c r="B212" s="33" t="s">
        <v>30</v>
      </c>
      <c r="C212" s="35"/>
      <c r="D212" s="34">
        <v>0</v>
      </c>
      <c r="E212" s="33" t="s">
        <v>29</v>
      </c>
      <c r="F212" s="32">
        <v>0</v>
      </c>
    </row>
    <row r="213" spans="1:6" x14ac:dyDescent="0.2">
      <c r="A213" s="23"/>
      <c r="B213" s="29" t="s">
        <v>28</v>
      </c>
      <c r="C213" s="31"/>
      <c r="D213" s="30">
        <f>D205</f>
        <v>0</v>
      </c>
      <c r="E213" s="29" t="s">
        <v>27</v>
      </c>
      <c r="F213" s="28">
        <v>0</v>
      </c>
    </row>
    <row r="214" spans="1:6" x14ac:dyDescent="0.2">
      <c r="A214" s="23"/>
      <c r="B214" s="29" t="s">
        <v>26</v>
      </c>
      <c r="C214" s="31"/>
      <c r="D214" s="30"/>
      <c r="E214" s="29" t="s">
        <v>25</v>
      </c>
      <c r="F214" s="28">
        <v>0</v>
      </c>
    </row>
    <row r="215" spans="1:6" x14ac:dyDescent="0.2">
      <c r="A215" s="23"/>
      <c r="B215" s="29" t="s">
        <v>24</v>
      </c>
      <c r="C215" s="31"/>
      <c r="D215" s="30">
        <f>0</f>
        <v>0</v>
      </c>
      <c r="E215" s="29" t="s">
        <v>23</v>
      </c>
      <c r="F215" s="28"/>
    </row>
    <row r="216" spans="1:6" x14ac:dyDescent="0.2">
      <c r="A216" s="23"/>
      <c r="B216" s="29"/>
      <c r="C216" s="31"/>
      <c r="D216" s="30"/>
      <c r="E216" s="29" t="s">
        <v>22</v>
      </c>
      <c r="F216" s="28">
        <v>0</v>
      </c>
    </row>
    <row r="217" spans="1:6" x14ac:dyDescent="0.2">
      <c r="A217" s="23"/>
      <c r="B217" s="29"/>
      <c r="C217" s="31"/>
      <c r="D217" s="30"/>
      <c r="E217" s="29" t="s">
        <v>21</v>
      </c>
      <c r="F217" s="28">
        <v>0</v>
      </c>
    </row>
    <row r="218" spans="1:6" x14ac:dyDescent="0.2">
      <c r="A218" s="23"/>
      <c r="B218" s="29"/>
      <c r="C218" s="31"/>
      <c r="D218" s="30"/>
      <c r="E218" s="29" t="s">
        <v>20</v>
      </c>
      <c r="F218" s="28"/>
    </row>
    <row r="219" spans="1:6" ht="13.5" thickBot="1" x14ac:dyDescent="0.25">
      <c r="A219" s="23"/>
      <c r="B219" s="25"/>
      <c r="C219" s="27"/>
      <c r="D219" s="26"/>
      <c r="E219" s="25" t="s">
        <v>19</v>
      </c>
      <c r="F219" s="24">
        <v>0</v>
      </c>
    </row>
    <row r="220" spans="1:6" ht="13.5" thickBot="1" x14ac:dyDescent="0.25">
      <c r="A220" s="23"/>
      <c r="B220" s="21" t="s">
        <v>18</v>
      </c>
      <c r="C220" s="22"/>
      <c r="D220" s="20">
        <f>SUM(D212:D219)</f>
        <v>0</v>
      </c>
      <c r="E220" s="21" t="s">
        <v>18</v>
      </c>
      <c r="F220" s="20">
        <f>SUM(F212:F219)</f>
        <v>0</v>
      </c>
    </row>
    <row r="221" spans="1:6" ht="13.5" thickBot="1" x14ac:dyDescent="0.25">
      <c r="B221" s="18"/>
      <c r="C221" s="19"/>
      <c r="D221" s="17"/>
      <c r="E221" s="18"/>
      <c r="F221" s="17"/>
    </row>
    <row r="222" spans="1:6" ht="27.6" customHeight="1" thickBot="1" x14ac:dyDescent="0.3">
      <c r="B222" s="15" t="s">
        <v>17</v>
      </c>
      <c r="C222" s="16"/>
      <c r="D222" s="14">
        <f>D150+D209+D220</f>
        <v>59297000</v>
      </c>
      <c r="E222" s="15" t="s">
        <v>17</v>
      </c>
      <c r="F222" s="14">
        <f>F220+F209+F150</f>
        <v>51788000</v>
      </c>
    </row>
  </sheetData>
  <mergeCells count="14">
    <mergeCell ref="E154:F154"/>
    <mergeCell ref="B1:D1"/>
    <mergeCell ref="B2:F2"/>
    <mergeCell ref="B4:D4"/>
    <mergeCell ref="A6:A7"/>
    <mergeCell ref="B6:B7"/>
    <mergeCell ref="C6:D6"/>
    <mergeCell ref="E6:F6"/>
    <mergeCell ref="B211:D211"/>
    <mergeCell ref="B151:D151"/>
    <mergeCell ref="B153:D153"/>
    <mergeCell ref="A154:A155"/>
    <mergeCell ref="B154:B155"/>
    <mergeCell ref="C154:D154"/>
  </mergeCells>
  <pageMargins left="0.25" right="0.25" top="0.75" bottom="0.75" header="0.3" footer="0.3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1.info tábla</vt:lpstr>
      <vt:lpstr>2.info tábla</vt:lpstr>
      <vt:lpstr>'2.info tábla'!Nyomtatási_cím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Szilvi</dc:creator>
  <cp:lastModifiedBy>Iroda</cp:lastModifiedBy>
  <cp:lastPrinted>2015-09-02T06:32:39Z</cp:lastPrinted>
  <dcterms:created xsi:type="dcterms:W3CDTF">2015-08-11T11:50:27Z</dcterms:created>
  <dcterms:modified xsi:type="dcterms:W3CDTF">2015-09-02T13:51:44Z</dcterms:modified>
</cp:coreProperties>
</file>