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60" yWindow="315" windowWidth="12120" windowHeight="8640" tabRatio="811"/>
  </bookViews>
  <sheets>
    <sheet name="Címrend" sheetId="23" r:id="rId1"/>
    <sheet name="1. melléklet" sheetId="27" r:id="rId2"/>
    <sheet name="2. melléklet" sheetId="28" r:id="rId3"/>
    <sheet name="3. melléklet" sheetId="29" r:id="rId4"/>
    <sheet name="4. melléklet" sheetId="30" r:id="rId5"/>
  </sheets>
  <definedNames>
    <definedName name="_xlnm.Print_Titles" localSheetId="2">'2. melléklet'!$2:$4</definedName>
    <definedName name="_xlnm.Print_Titles" localSheetId="4">'4. melléklet'!$2:$3</definedName>
  </definedNames>
  <calcPr calcId="145621"/>
</workbook>
</file>

<file path=xl/calcChain.xml><?xml version="1.0" encoding="utf-8"?>
<calcChain xmlns="http://schemas.openxmlformats.org/spreadsheetml/2006/main">
  <c r="E13" i="30" l="1"/>
  <c r="E12" i="30"/>
  <c r="G48" i="27"/>
  <c r="F40" i="27"/>
  <c r="F36" i="27"/>
  <c r="F38" i="27"/>
  <c r="F32" i="27"/>
  <c r="F44" i="27"/>
  <c r="G44" i="27" s="1"/>
  <c r="F41" i="27"/>
  <c r="G45" i="27"/>
  <c r="G43" i="27"/>
  <c r="G41" i="27"/>
  <c r="G40" i="27"/>
  <c r="G37" i="27"/>
  <c r="G35" i="27"/>
  <c r="G32" i="27"/>
  <c r="F9" i="27"/>
  <c r="G24" i="27"/>
  <c r="G23" i="27"/>
  <c r="G19" i="27"/>
  <c r="G18" i="27"/>
  <c r="G17" i="27"/>
  <c r="G16" i="27"/>
  <c r="F14" i="27"/>
  <c r="E14" i="27"/>
  <c r="G15" i="27"/>
  <c r="G14" i="27" s="1"/>
  <c r="G20" i="27" s="1"/>
  <c r="G10" i="27"/>
  <c r="G8" i="27"/>
  <c r="D35" i="29"/>
  <c r="D33" i="29"/>
  <c r="C33" i="29"/>
  <c r="C35" i="29" s="1"/>
  <c r="D41" i="29"/>
  <c r="D51" i="30"/>
  <c r="C51" i="30"/>
  <c r="D24" i="30"/>
  <c r="C24" i="30"/>
  <c r="D15" i="30"/>
  <c r="C15" i="30"/>
  <c r="D47" i="28"/>
  <c r="C45" i="28"/>
  <c r="B45" i="28"/>
  <c r="D44" i="28"/>
  <c r="C42" i="28"/>
  <c r="B42" i="28"/>
  <c r="D46" i="28"/>
  <c r="D45" i="28" s="1"/>
  <c r="D43" i="28"/>
  <c r="D42" i="28" s="1"/>
  <c r="D40" i="28"/>
  <c r="D39" i="28"/>
  <c r="C38" i="28"/>
  <c r="C49" i="28" s="1"/>
  <c r="B38" i="28"/>
  <c r="B49" i="28" s="1"/>
  <c r="D24" i="28"/>
  <c r="D17" i="28"/>
  <c r="D16" i="28"/>
  <c r="D7" i="28"/>
  <c r="E33" i="30"/>
  <c r="D34" i="30"/>
  <c r="C34" i="30"/>
  <c r="E36" i="30"/>
  <c r="E14" i="29"/>
  <c r="E21" i="30"/>
  <c r="E22" i="30"/>
  <c r="E20" i="30"/>
  <c r="E39" i="30"/>
  <c r="E32" i="30"/>
  <c r="E23" i="30"/>
  <c r="E19" i="30"/>
  <c r="E18" i="30"/>
  <c r="E24" i="30" s="1"/>
  <c r="E7" i="30"/>
  <c r="E8" i="30"/>
  <c r="E9" i="30"/>
  <c r="E10" i="30"/>
  <c r="E11" i="30"/>
  <c r="E14" i="30"/>
  <c r="E6" i="30"/>
  <c r="E46" i="30"/>
  <c r="E37" i="30"/>
  <c r="E30" i="30"/>
  <c r="D46" i="30"/>
  <c r="D40" i="30"/>
  <c r="D37" i="30"/>
  <c r="D30" i="30"/>
  <c r="E32" i="29"/>
  <c r="E31" i="29"/>
  <c r="E30" i="29"/>
  <c r="E33" i="29" s="1"/>
  <c r="E35" i="29" s="1"/>
  <c r="E23" i="29"/>
  <c r="E41" i="29" s="1"/>
  <c r="E22" i="29"/>
  <c r="E13" i="29"/>
  <c r="E15" i="29" s="1"/>
  <c r="E9" i="29"/>
  <c r="E8" i="29"/>
  <c r="E10" i="29" s="1"/>
  <c r="E20" i="29"/>
  <c r="D24" i="29"/>
  <c r="D20" i="29"/>
  <c r="D15" i="29"/>
  <c r="D10" i="29"/>
  <c r="D34" i="28"/>
  <c r="D31" i="28"/>
  <c r="D30" i="28" s="1"/>
  <c r="D15" i="28"/>
  <c r="D25" i="28"/>
  <c r="D23" i="28" s="1"/>
  <c r="D14" i="28"/>
  <c r="D10" i="28"/>
  <c r="D11" i="28"/>
  <c r="D12" i="28"/>
  <c r="D9" i="28"/>
  <c r="D52" i="28"/>
  <c r="D18" i="28"/>
  <c r="C52" i="28"/>
  <c r="C30" i="28"/>
  <c r="C23" i="28"/>
  <c r="C18" i="28"/>
  <c r="C13" i="28"/>
  <c r="C8" i="28"/>
  <c r="D25" i="29" l="1"/>
  <c r="D27" i="29" s="1"/>
  <c r="D37" i="29" s="1"/>
  <c r="D40" i="29" s="1"/>
  <c r="E24" i="29"/>
  <c r="D38" i="28"/>
  <c r="D49" i="28" s="1"/>
  <c r="E51" i="30"/>
  <c r="E40" i="30"/>
  <c r="E34" i="30"/>
  <c r="E15" i="30"/>
  <c r="C6" i="28"/>
  <c r="D8" i="28"/>
  <c r="C35" i="28"/>
  <c r="C54" i="28" s="1"/>
  <c r="D41" i="30"/>
  <c r="D42" i="30" s="1"/>
  <c r="E41" i="30"/>
  <c r="E25" i="29"/>
  <c r="E27" i="29" s="1"/>
  <c r="E37" i="29" s="1"/>
  <c r="E40" i="29" s="1"/>
  <c r="G42" i="27"/>
  <c r="G46" i="27" s="1"/>
  <c r="G25" i="27"/>
  <c r="G22" i="27"/>
  <c r="F42" i="27"/>
  <c r="F46" i="27" s="1"/>
  <c r="F34" i="27"/>
  <c r="F33" i="27"/>
  <c r="F31" i="27"/>
  <c r="F30" i="27"/>
  <c r="F22" i="27"/>
  <c r="F25" i="27" s="1"/>
  <c r="F17" i="27"/>
  <c r="F20" i="27" s="1"/>
  <c r="F12" i="27"/>
  <c r="F11" i="27"/>
  <c r="F7" i="27"/>
  <c r="E38" i="27"/>
  <c r="G38" i="27" s="1"/>
  <c r="F13" i="27" l="1"/>
  <c r="E42" i="30"/>
  <c r="D48" i="30"/>
  <c r="D50" i="30" s="1"/>
  <c r="E48" i="30"/>
  <c r="E50" i="30" s="1"/>
  <c r="F39" i="27"/>
  <c r="F26" i="27"/>
  <c r="F21" i="27"/>
  <c r="F47" i="27"/>
  <c r="F49" i="27" s="1"/>
  <c r="E36" i="27"/>
  <c r="G36" i="27" s="1"/>
  <c r="G34" i="27" s="1"/>
  <c r="E33" i="27"/>
  <c r="G33" i="27" s="1"/>
  <c r="E31" i="27"/>
  <c r="G31" i="27" s="1"/>
  <c r="E30" i="27"/>
  <c r="G30" i="27" s="1"/>
  <c r="G39" i="27" s="1"/>
  <c r="G47" i="27" s="1"/>
  <c r="G49" i="27" s="1"/>
  <c r="E12" i="27"/>
  <c r="G12" i="27" s="1"/>
  <c r="E11" i="27"/>
  <c r="G11" i="27" s="1"/>
  <c r="E9" i="27"/>
  <c r="G9" i="27" s="1"/>
  <c r="G7" i="27" s="1"/>
  <c r="C41" i="29"/>
  <c r="G13" i="27" l="1"/>
  <c r="B8" i="28"/>
  <c r="B13" i="28"/>
  <c r="D13" i="28" s="1"/>
  <c r="D6" i="28" s="1"/>
  <c r="D35" i="28" s="1"/>
  <c r="D54" i="28" s="1"/>
  <c r="C10" i="29"/>
  <c r="E17" i="27"/>
  <c r="E20" i="27" s="1"/>
  <c r="C46" i="30"/>
  <c r="C40" i="30"/>
  <c r="C37" i="30"/>
  <c r="C30" i="30"/>
  <c r="C20" i="29"/>
  <c r="C15" i="29"/>
  <c r="B52" i="28"/>
  <c r="B30" i="28"/>
  <c r="B23" i="28"/>
  <c r="B18" i="28"/>
  <c r="D46" i="27"/>
  <c r="C46" i="27"/>
  <c r="B46" i="27"/>
  <c r="E42" i="27"/>
  <c r="E46" i="27" s="1"/>
  <c r="D39" i="27"/>
  <c r="D49" i="27" s="1"/>
  <c r="C39" i="27"/>
  <c r="C49" i="27" s="1"/>
  <c r="B39" i="27"/>
  <c r="B49" i="27" s="1"/>
  <c r="E34" i="27"/>
  <c r="E39" i="27" s="1"/>
  <c r="E22" i="27"/>
  <c r="E25" i="27" s="1"/>
  <c r="D20" i="27"/>
  <c r="C20" i="27"/>
  <c r="B20" i="27"/>
  <c r="D13" i="27"/>
  <c r="D26" i="27" s="1"/>
  <c r="C13" i="27"/>
  <c r="B13" i="27"/>
  <c r="B26" i="27" s="1"/>
  <c r="E7" i="27"/>
  <c r="E13" i="27" s="1"/>
  <c r="C27" i="29" l="1"/>
  <c r="C37" i="29" s="1"/>
  <c r="G21" i="27"/>
  <c r="G26" i="27"/>
  <c r="E26" i="27"/>
  <c r="C26" i="27"/>
  <c r="B6" i="28"/>
  <c r="B35" i="28" s="1"/>
  <c r="B54" i="28" s="1"/>
  <c r="C41" i="30"/>
  <c r="C42" i="30" s="1"/>
  <c r="C48" i="30" s="1"/>
  <c r="C50" i="30" s="1"/>
  <c r="C24" i="29"/>
  <c r="C25" i="29" s="1"/>
  <c r="E47" i="27"/>
  <c r="E49" i="27" s="1"/>
  <c r="E21" i="27"/>
  <c r="C40" i="29" l="1"/>
</calcChain>
</file>

<file path=xl/sharedStrings.xml><?xml version="1.0" encoding="utf-8"?>
<sst xmlns="http://schemas.openxmlformats.org/spreadsheetml/2006/main" count="242" uniqueCount="178">
  <si>
    <t>Személyi juttatások</t>
  </si>
  <si>
    <t>Dologi kiadások</t>
  </si>
  <si>
    <t>I.</t>
  </si>
  <si>
    <t>Összesen:</t>
  </si>
  <si>
    <t>MINDÖSSZESEN:</t>
  </si>
  <si>
    <t xml:space="preserve">I. </t>
  </si>
  <si>
    <t>Jogcím</t>
  </si>
  <si>
    <t>I.) Települési önkromáynzatok működésének támogatása</t>
  </si>
  <si>
    <t>1. a) Önkormányzati hivatal működésének támogatása</t>
  </si>
  <si>
    <t>1. b) Település-üzemeltetéshez kapcsolódó feladatellátás támogatása</t>
  </si>
  <si>
    <t>II.) Települési önkormányzatok egyes köznevelési feladatainak támogatása</t>
  </si>
  <si>
    <t>III.) Települési önkormányzatok szociális és gyermekjóléti feladatainak támogatása</t>
  </si>
  <si>
    <t>A helyi önkormányzatok általános müködésének és ágazati feladatainak támogatása összesen:</t>
  </si>
  <si>
    <t>II.</t>
  </si>
  <si>
    <t xml:space="preserve">          (E Ft)</t>
  </si>
  <si>
    <t>1.</t>
  </si>
  <si>
    <t>2.</t>
  </si>
  <si>
    <t xml:space="preserve">II. </t>
  </si>
  <si>
    <t>3.</t>
  </si>
  <si>
    <t>4.</t>
  </si>
  <si>
    <t>III.</t>
  </si>
  <si>
    <t>IV.</t>
  </si>
  <si>
    <t>Felújítás</t>
  </si>
  <si>
    <t>Bevételi előirányzatok (e Ft-ban)</t>
  </si>
  <si>
    <t>Kiemelt előirányzatok</t>
  </si>
  <si>
    <t>BEVÉTELI ELŐIRÁNYZAT MINDÖSSZESEN:</t>
  </si>
  <si>
    <t>Kiadási előirányzatok (e Ft-ban)</t>
  </si>
  <si>
    <t>Munkaadókat terhelő járulékok</t>
  </si>
  <si>
    <t>Ellátottak pénzbeli juttatásai</t>
  </si>
  <si>
    <t>KIADÁSI ELŐIRÁNYZAT MINDÖSSZESEN:</t>
  </si>
  <si>
    <t>Cím</t>
  </si>
  <si>
    <t>Alcím</t>
  </si>
  <si>
    <t>2013. évi eredeti előirányzat</t>
  </si>
  <si>
    <t>2013. évi várható teljesítés</t>
  </si>
  <si>
    <t>Felhalmozási célú átvett pénzeszközök</t>
  </si>
  <si>
    <t>Beruházás</t>
  </si>
  <si>
    <t xml:space="preserve">2013. évi teljesítés </t>
  </si>
  <si>
    <t>2014. évi eredeti előirányzat</t>
  </si>
  <si>
    <t>2014. évi várható teljesítés</t>
  </si>
  <si>
    <t>2015. évi eredeti előirányzat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</si>
  <si>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</si>
  <si>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</si>
  <si>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államháztartáson belülről</t>
  </si>
  <si>
    <t>Közhatalmi bevételek</t>
  </si>
  <si>
    <t>Működési bevételek</t>
  </si>
  <si>
    <t>Működési célú átvett pénzeszközök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</si>
  <si>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</si>
  <si>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</si>
  <si>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</si>
  <si>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bevételek</t>
  </si>
  <si>
    <t xml:space="preserve">     -  ebből egyéb felhalmozási c visszatérítendő támogatások, kölcsönök</t>
  </si>
  <si>
    <t xml:space="preserve">     -  ebből egyéb felhalmozási célú átvett pénzeszközök</t>
  </si>
  <si>
    <t>Felhalmozási célú költségvetési bevételek összesen:</t>
  </si>
  <si>
    <t xml:space="preserve">KÖLTSÉGVETÉSI BEVÉTELEK ÖSSZESEN: </t>
  </si>
  <si>
    <t>Előző évi maradvány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</si>
  <si>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</si>
  <si>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</si>
  <si>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</si>
  <si>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2012. évi teljesítés 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</si>
  <si>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</si>
  <si>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</si>
  <si>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államháztartáson belülre</t>
  </si>
  <si>
    <t xml:space="preserve">               -ebből működési célú támogatások államháztartáson kívülre</t>
  </si>
  <si>
    <t xml:space="preserve">               -ebből tartalékok</t>
  </si>
  <si>
    <t>Működési célú költségvetési kiadások összesen:</t>
  </si>
  <si>
    <t>Egyéb felhalmozási célú kiadások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</si>
  <si>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</si>
  <si>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</si>
  <si>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</si>
  <si>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</si>
  <si>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</si>
  <si>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</si>
  <si>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A helyi önkormányzatok általános müködésének és ágazati feladatainak támogatása (2014. évi C. törvény 2. melléklete szerint)  </t>
  </si>
  <si>
    <t xml:space="preserve">         ba) Zöldterület gazdálkodással kapcsolatos feladatok</t>
  </si>
  <si>
    <t xml:space="preserve">         bb) Közvilágítás fenntartásának támogatása</t>
  </si>
  <si>
    <t xml:space="preserve">         bc) Köztemető fenntartásának támogatása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</si>
  <si>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</si>
  <si>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</si>
  <si>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</si>
  <si>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</si>
  <si>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>2. Nem közművel gyűjtött háztartási szennyvíz ártalmatlanítása</t>
  </si>
  <si>
    <t xml:space="preserve">             1. Óvodapedagógusok, és az óvodapedagógusok nevelő munkáját közvetlenül segítők bértámogatása</t>
  </si>
  <si>
    <t>2. Óvodaműködtetési támogatás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</si>
  <si>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</si>
  <si>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</si>
  <si>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</si>
  <si>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</si>
  <si>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</si>
  <si>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</si>
  <si>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>5. a) Gyermekétkeztetés támogatása: elismerhető dolgozók bértámogatása</t>
  </si>
  <si>
    <t>5. b) Gyermekétkeztetés támogatása: üzemeltetési támogatás</t>
  </si>
  <si>
    <t>IV.) Települési önkormányzatok kulturális feledatainak támogatása</t>
  </si>
  <si>
    <t>1. d) Nyilvános könyvtári ellátási és közművelődési feladatok támogatása</t>
  </si>
  <si>
    <t>1. e) Települési önkormányzatok muzeális intézményi feladatainak támogatása</t>
  </si>
  <si>
    <t>V.) Beszámítás összege (levonva előző jogcímeken)</t>
  </si>
  <si>
    <t xml:space="preserve">Helyi önkormányzatok által felhasználható központosított előirányzatok összesen: </t>
  </si>
  <si>
    <t>Központi támogatások összesen (2014. évi C. törvény 2. és 3. melléklete szerint):</t>
  </si>
  <si>
    <t xml:space="preserve">          2015. évi felhalmozási célú bevételek </t>
  </si>
  <si>
    <t>Felhalmozási bevételek (saját bevételek)</t>
  </si>
  <si>
    <t>Vasivíz vízdíj használati díjak</t>
  </si>
  <si>
    <t>Egyéb felhalmozási c visszatérítendő támogatások, kölcsönök</t>
  </si>
  <si>
    <t>Egyéb felhalmozási célú átvett pénzeszközök</t>
  </si>
  <si>
    <t>FELHALMOZÁSI C. KÖLTSÉGVETÉSI BEVÉTELEK ÖSSZESEN:</t>
  </si>
  <si>
    <t>Előző évi maradvány felhalmozási c felhasználása</t>
  </si>
  <si>
    <t>FINANSZÍROZÁSI BEVÉTELEK ÖSSZESEN:</t>
  </si>
  <si>
    <t>ebből:</t>
  </si>
  <si>
    <t>Kötelező feladatok összesen:</t>
  </si>
  <si>
    <t>Önként vállalt feladatok összesen:</t>
  </si>
  <si>
    <t>2015. évi felhalmozási  kiadások (E Ft)</t>
  </si>
  <si>
    <t>Beruházások</t>
  </si>
  <si>
    <t>5.</t>
  </si>
  <si>
    <t>6.</t>
  </si>
  <si>
    <t>Vasivíz Zrt-től átvett vagyon értékeltetése</t>
  </si>
  <si>
    <t>Felújítások</t>
  </si>
  <si>
    <t>Felhalmozási célú visszatérítendő támogatások, kölcsönök nyújtása</t>
  </si>
  <si>
    <t>Egyéb felhalmozási célú támogatások államháztartáson belülre</t>
  </si>
  <si>
    <t>Hulladékgazdálkodási társulási beruházásokhoz átadás</t>
  </si>
  <si>
    <t>Egyéb felhalmozási célú támogatások államháztartáson kívülre</t>
  </si>
  <si>
    <t>Tartalékok</t>
  </si>
  <si>
    <t xml:space="preserve">1. </t>
  </si>
  <si>
    <t>Fejlesztési tartalék</t>
  </si>
  <si>
    <t>FELHALMOZÁSI C. KÖLTSÉGVETÉSI KIADÁSOK ÖSSZESEN:</t>
  </si>
  <si>
    <t>Finanszírozási kiadások:</t>
  </si>
  <si>
    <t>Hiteltörlesztések</t>
  </si>
  <si>
    <t>FINANSZÍROZÁSI KIADÁSOK ÖSSZESEN:</t>
  </si>
  <si>
    <t>Vasivíz szennyvíz használati díjak</t>
  </si>
  <si>
    <t>adósságkonszolodiációs támogatás maradványa</t>
  </si>
  <si>
    <t xml:space="preserve">Kisértékű tárgyi eszköz beszerzések </t>
  </si>
  <si>
    <t>gáz közműhozzájárulások</t>
  </si>
  <si>
    <t>Rendezési terv felülvizsgálata</t>
  </si>
  <si>
    <t>Velem községi Önkormányzat címrendje</t>
  </si>
  <si>
    <t>Velem községi Önkormányzat</t>
  </si>
  <si>
    <t xml:space="preserve">Velem községi Önkormányzat bevételei és kiadásai </t>
  </si>
  <si>
    <t>VI.) Kiegészítés I.1. jogcímekhez</t>
  </si>
  <si>
    <t>Velemben Velemért számlára lakossági felajánlások</t>
  </si>
  <si>
    <t>2015. évben</t>
  </si>
  <si>
    <t>Multikár vásárlása</t>
  </si>
  <si>
    <t>Kirendeltségi Iroda kazáncsere</t>
  </si>
  <si>
    <t>VASIVÍZ szennyvízhálózat kompenzáció keretében</t>
  </si>
  <si>
    <t>VASIVÍZ vízközműhálózat kompenzáció keretében</t>
  </si>
  <si>
    <t>Óvoda étkezési program</t>
  </si>
  <si>
    <t>Kossuth utca 8. ingatlan villany</t>
  </si>
  <si>
    <t>felhalmozási pénzmaradvány</t>
  </si>
  <si>
    <t>HM fc.támogatása koronaőrző hely kialakításához</t>
  </si>
  <si>
    <t>Koronaőrző hely feltárása és felújítása</t>
  </si>
  <si>
    <t>7.</t>
  </si>
  <si>
    <t>Kirendeltségi Iroda szalagfüggöny</t>
  </si>
  <si>
    <t>2015. évi módosított előirányzat</t>
  </si>
  <si>
    <t>Változás</t>
  </si>
  <si>
    <t xml:space="preserve"> 1. melléklet a .../2015. (IX.   .) önkormányzati rendelethez</t>
  </si>
  <si>
    <t>" 1. melléklet a 1/2015. (II.12.) önkormányzati rendelethez</t>
  </si>
  <si>
    <t>"</t>
  </si>
  <si>
    <t xml:space="preserve"> "2. melléklet a 1/2015. (II.12.) önkormányzati rendelethez</t>
  </si>
  <si>
    <t>Támogatás összege 2015. 06.30.             (Ft)</t>
  </si>
  <si>
    <t>Támogatás összege 2015. 01. 01.             (Ft)</t>
  </si>
  <si>
    <t>"3. melléklet a 1/2015. (II.12.) önkormányzati rendelethez</t>
  </si>
  <si>
    <t>Eredeti</t>
  </si>
  <si>
    <t>Módosított</t>
  </si>
  <si>
    <t>"4. melléklet a 1/2015. (II.      .) önkormányzati rendelethez</t>
  </si>
  <si>
    <t xml:space="preserve"> 2. melléklet a .../2015. (IX.   .) önkormányzati rendelethez</t>
  </si>
  <si>
    <t>31. melléklet a .../2015. (IX.   .) önkormányzati rendelethez</t>
  </si>
  <si>
    <t xml:space="preserve"> 4. melléklet a .../2015. (IX.   .) önkormányzati rendelethez</t>
  </si>
  <si>
    <t>VIS MAIOR támfal</t>
  </si>
  <si>
    <t>VIS MAIOR utak</t>
  </si>
  <si>
    <t>Óvoda felhalmozási támogatás</t>
  </si>
  <si>
    <t>6. A 2014.évről áthúzódó bérkompenzáció támogatása</t>
  </si>
  <si>
    <t xml:space="preserve">       I. Helyi önkormányzatok működési célú költségvetési támogatásai</t>
  </si>
  <si>
    <t xml:space="preserve">                 2015.évi bérkompenzáció</t>
  </si>
  <si>
    <t xml:space="preserve">                 3. Gyermekszegénység elleni program keretében nyári étkeztetés biztosítása</t>
  </si>
  <si>
    <t xml:space="preserve">       II. Helyi önkormányzatok felhalmozási célú költségvetési támogatásai</t>
  </si>
  <si>
    <t>A helyi önkormányzatok kiegészítő támogatásai (2014.évi C.törvény 3. melléklete szerint)</t>
  </si>
  <si>
    <t xml:space="preserve">      III. Önkormányzati fejlesztési tartalék</t>
  </si>
  <si>
    <t xml:space="preserve">               4. A települési önkormányzatok rendkívüli támogatása</t>
  </si>
  <si>
    <t>A helyi önkormányzatok kiegészítő támogatásai összesen:</t>
  </si>
  <si>
    <t>8.</t>
  </si>
  <si>
    <t>Velem Vid Kft. Alapítása</t>
  </si>
  <si>
    <t>9.</t>
  </si>
  <si>
    <t>Kossut u.8. új villamos mérőhely kialakítása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</si>
</sst>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name val="Times New Roman CE"/>
      <charset val="238"/>
    </font>
    <font>
      <sz val="10"/>
      <name val="Arial"/>
      <family val="2"/>
      <charset val="238"/>
    </font>
    <font>
      <b/>
      <i/>
      <sz val="10"/>
      <name val="Times New Roman CE"/>
      <charset val="238"/>
    </font>
    <font>
      <sz val="11"/>
      <name val="Times New Roman"/>
      <family val="1"/>
      <charset val="238"/>
    </font>
    <font>
      <i/>
      <sz val="10"/>
      <name val="Times New Roman CE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1" fillId="3" borderId="0" applyNumberFormat="0" applyBorder="0" applyAlignment="0" applyProtection="0"/>
    <xf numFmtId="0" fontId="33" fillId="20" borderId="1" applyNumberFormat="0" applyAlignment="0" applyProtection="0"/>
    <xf numFmtId="0" fontId="24" fillId="21" borderId="2" applyNumberFormat="0" applyAlignment="0" applyProtection="0"/>
    <xf numFmtId="0" fontId="2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7" borderId="1" applyNumberFormat="0" applyAlignment="0" applyProtection="0"/>
    <xf numFmtId="0" fontId="26" fillId="0" borderId="6" applyNumberFormat="0" applyFill="0" applyAlignment="0" applyProtection="0"/>
    <xf numFmtId="0" fontId="32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5" fillId="22" borderId="7" applyNumberFormat="0" applyFont="0" applyAlignment="0" applyProtection="0"/>
    <xf numFmtId="0" fontId="28" fillId="20" borderId="8" applyNumberFormat="0" applyAlignment="0" applyProtection="0"/>
    <xf numFmtId="0" fontId="20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1" fillId="0" borderId="0"/>
  </cellStyleXfs>
  <cellXfs count="205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Alignment="1">
      <alignment wrapText="1"/>
    </xf>
    <xf numFmtId="0" fontId="2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3" fillId="24" borderId="0" xfId="0" applyFont="1" applyFill="1" applyAlignment="1">
      <alignment wrapText="1"/>
    </xf>
    <xf numFmtId="0" fontId="3" fillId="24" borderId="0" xfId="0" applyFont="1" applyFill="1"/>
    <xf numFmtId="0" fontId="4" fillId="25" borderId="0" xfId="0" applyFont="1" applyFill="1" applyAlignment="1"/>
    <xf numFmtId="0" fontId="3" fillId="25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/>
    <xf numFmtId="3" fontId="3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/>
    <xf numFmtId="3" fontId="4" fillId="0" borderId="0" xfId="0" applyNumberFormat="1" applyFont="1" applyFill="1" applyAlignment="1"/>
    <xf numFmtId="3" fontId="4" fillId="0" borderId="0" xfId="0" applyNumberFormat="1" applyFont="1" applyFill="1" applyAlignment="1">
      <alignment horizontal="center"/>
    </xf>
    <xf numFmtId="0" fontId="3" fillId="0" borderId="0" xfId="39" applyFont="1" applyFill="1" applyAlignment="1">
      <alignment horizontal="left" vertical="top"/>
    </xf>
    <xf numFmtId="0" fontId="11" fillId="0" borderId="0" xfId="0" applyFont="1"/>
    <xf numFmtId="0" fontId="3" fillId="0" borderId="0" xfId="0" applyFont="1" applyFill="1" applyBorder="1" applyAlignment="1"/>
    <xf numFmtId="3" fontId="15" fillId="0" borderId="26" xfId="0" applyNumberFormat="1" applyFont="1" applyFill="1" applyBorder="1"/>
    <xf numFmtId="0" fontId="15" fillId="0" borderId="0" xfId="0" applyFont="1" applyFill="1"/>
    <xf numFmtId="3" fontId="15" fillId="0" borderId="27" xfId="0" applyNumberFormat="1" applyFont="1" applyFill="1" applyBorder="1"/>
    <xf numFmtId="3" fontId="15" fillId="0" borderId="11" xfId="0" applyNumberFormat="1" applyFont="1" applyFill="1" applyBorder="1"/>
    <xf numFmtId="3" fontId="14" fillId="0" borderId="25" xfId="0" applyNumberFormat="1" applyFont="1" applyFill="1" applyBorder="1"/>
    <xf numFmtId="0" fontId="14" fillId="0" borderId="0" xfId="0" applyFont="1" applyFill="1"/>
    <xf numFmtId="3" fontId="14" fillId="0" borderId="28" xfId="0" applyNumberFormat="1" applyFont="1" applyFill="1" applyBorder="1"/>
    <xf numFmtId="0" fontId="4" fillId="0" borderId="0" xfId="38" applyFont="1"/>
    <xf numFmtId="0" fontId="3" fillId="0" borderId="0" xfId="38" applyFont="1"/>
    <xf numFmtId="0" fontId="3" fillId="0" borderId="0" xfId="38" applyFont="1" applyAlignment="1"/>
    <xf numFmtId="0" fontId="14" fillId="0" borderId="0" xfId="38" applyFont="1"/>
    <xf numFmtId="0" fontId="15" fillId="0" borderId="0" xfId="38" applyFont="1"/>
    <xf numFmtId="0" fontId="14" fillId="0" borderId="0" xfId="38" applyFont="1" applyAlignment="1">
      <alignment horizontal="right"/>
    </xf>
    <xf numFmtId="0" fontId="15" fillId="0" borderId="0" xfId="38" applyFont="1" applyAlignment="1">
      <alignment horizontal="right"/>
    </xf>
    <xf numFmtId="0" fontId="14" fillId="0" borderId="0" xfId="38" applyFont="1" applyAlignment="1">
      <alignment horizontal="left"/>
    </xf>
    <xf numFmtId="0" fontId="34" fillId="0" borderId="0" xfId="38" applyFont="1" applyAlignment="1">
      <alignment horizontal="left"/>
    </xf>
    <xf numFmtId="0" fontId="3" fillId="0" borderId="0" xfId="0" applyFont="1"/>
    <xf numFmtId="0" fontId="3" fillId="24" borderId="0" xfId="39" applyFont="1" applyFill="1" applyBorder="1" applyAlignment="1">
      <alignment wrapText="1"/>
    </xf>
    <xf numFmtId="3" fontId="3" fillId="24" borderId="0" xfId="0" applyNumberFormat="1" applyFont="1" applyFill="1" applyAlignment="1"/>
    <xf numFmtId="3" fontId="3" fillId="25" borderId="0" xfId="0" applyNumberFormat="1" applyFont="1" applyFill="1" applyAlignment="1"/>
    <xf numFmtId="0" fontId="3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5" fillId="0" borderId="37" xfId="0" applyFont="1" applyFill="1" applyBorder="1"/>
    <xf numFmtId="3" fontId="15" fillId="0" borderId="38" xfId="0" applyNumberFormat="1" applyFont="1" applyFill="1" applyBorder="1"/>
    <xf numFmtId="3" fontId="15" fillId="0" borderId="35" xfId="0" applyNumberFormat="1" applyFont="1" applyFill="1" applyBorder="1"/>
    <xf numFmtId="3" fontId="15" fillId="0" borderId="36" xfId="0" applyNumberFormat="1" applyFont="1" applyFill="1" applyBorder="1"/>
    <xf numFmtId="0" fontId="38" fillId="0" borderId="39" xfId="0" applyFont="1" applyFill="1" applyBorder="1" applyAlignment="1">
      <alignment horizontal="left" indent="2"/>
    </xf>
    <xf numFmtId="3" fontId="38" fillId="0" borderId="40" xfId="0" applyNumberFormat="1" applyFont="1" applyFill="1" applyBorder="1"/>
    <xf numFmtId="3" fontId="38" fillId="0" borderId="41" xfId="0" applyNumberFormat="1" applyFont="1" applyFill="1" applyBorder="1"/>
    <xf numFmtId="3" fontId="38" fillId="0" borderId="27" xfId="0" applyNumberFormat="1" applyFont="1" applyFill="1" applyBorder="1"/>
    <xf numFmtId="0" fontId="15" fillId="0" borderId="39" xfId="0" applyFont="1" applyFill="1" applyBorder="1"/>
    <xf numFmtId="3" fontId="15" fillId="0" borderId="40" xfId="0" applyNumberFormat="1" applyFont="1" applyFill="1" applyBorder="1"/>
    <xf numFmtId="3" fontId="15" fillId="0" borderId="41" xfId="0" applyNumberFormat="1" applyFont="1" applyFill="1" applyBorder="1"/>
    <xf numFmtId="0" fontId="15" fillId="0" borderId="32" xfId="0" applyFont="1" applyFill="1" applyBorder="1"/>
    <xf numFmtId="3" fontId="15" fillId="0" borderId="42" xfId="0" applyNumberFormat="1" applyFont="1" applyFill="1" applyBorder="1"/>
    <xf numFmtId="3" fontId="15" fillId="0" borderId="43" xfId="0" applyNumberFormat="1" applyFont="1" applyFill="1" applyBorder="1"/>
    <xf numFmtId="3" fontId="15" fillId="0" borderId="44" xfId="0" applyNumberFormat="1" applyFont="1" applyFill="1" applyBorder="1"/>
    <xf numFmtId="0" fontId="14" fillId="0" borderId="19" xfId="0" applyFont="1" applyFill="1" applyBorder="1"/>
    <xf numFmtId="3" fontId="14" fillId="0" borderId="20" xfId="0" applyNumberFormat="1" applyFont="1" applyFill="1" applyBorder="1"/>
    <xf numFmtId="3" fontId="15" fillId="0" borderId="23" xfId="0" applyNumberFormat="1" applyFont="1" applyFill="1" applyBorder="1"/>
    <xf numFmtId="0" fontId="38" fillId="0" borderId="39" xfId="0" applyFont="1" applyFill="1" applyBorder="1"/>
    <xf numFmtId="3" fontId="38" fillId="0" borderId="23" xfId="0" applyNumberFormat="1" applyFont="1" applyFill="1" applyBorder="1"/>
    <xf numFmtId="3" fontId="38" fillId="0" borderId="26" xfId="0" applyNumberFormat="1" applyFont="1" applyFill="1" applyBorder="1"/>
    <xf numFmtId="3" fontId="15" fillId="0" borderId="45" xfId="0" applyNumberFormat="1" applyFont="1" applyFill="1" applyBorder="1"/>
    <xf numFmtId="0" fontId="38" fillId="0" borderId="39" xfId="0" applyFont="1" applyFill="1" applyBorder="1" applyAlignment="1">
      <alignment horizontal="left" wrapText="1" indent="2"/>
    </xf>
    <xf numFmtId="3" fontId="38" fillId="0" borderId="45" xfId="0" applyNumberFormat="1" applyFont="1" applyFill="1" applyBorder="1"/>
    <xf numFmtId="3" fontId="38" fillId="0" borderId="33" xfId="0" applyNumberFormat="1" applyFont="1" applyFill="1" applyBorder="1"/>
    <xf numFmtId="3" fontId="38" fillId="0" borderId="44" xfId="0" applyNumberFormat="1" applyFont="1" applyFill="1" applyBorder="1"/>
    <xf numFmtId="0" fontId="14" fillId="0" borderId="14" xfId="0" applyFont="1" applyFill="1" applyBorder="1"/>
    <xf numFmtId="3" fontId="14" fillId="0" borderId="12" xfId="0" applyNumberFormat="1" applyFont="1" applyFill="1" applyBorder="1"/>
    <xf numFmtId="3" fontId="14" fillId="0" borderId="34" xfId="0" applyNumberFormat="1" applyFont="1" applyFill="1" applyBorder="1"/>
    <xf numFmtId="0" fontId="15" fillId="0" borderId="37" xfId="0" applyFont="1" applyFill="1" applyBorder="1" applyAlignment="1">
      <alignment wrapText="1"/>
    </xf>
    <xf numFmtId="0" fontId="38" fillId="0" borderId="46" xfId="0" applyFont="1" applyFill="1" applyBorder="1"/>
    <xf numFmtId="3" fontId="38" fillId="0" borderId="29" xfId="0" applyNumberFormat="1" applyFont="1" applyFill="1" applyBorder="1"/>
    <xf numFmtId="3" fontId="38" fillId="0" borderId="10" xfId="0" applyNumberFormat="1" applyFont="1" applyFill="1" applyBorder="1"/>
    <xf numFmtId="3" fontId="38" fillId="0" borderId="11" xfId="0" applyNumberFormat="1" applyFont="1" applyFill="1" applyBorder="1"/>
    <xf numFmtId="0" fontId="14" fillId="0" borderId="16" xfId="0" applyFont="1" applyFill="1" applyBorder="1"/>
    <xf numFmtId="3" fontId="14" fillId="0" borderId="18" xfId="0" applyNumberFormat="1" applyFont="1" applyFill="1" applyBorder="1"/>
    <xf numFmtId="0" fontId="14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3" fontId="15" fillId="0" borderId="47" xfId="0" applyNumberFormat="1" applyFont="1" applyFill="1" applyBorder="1"/>
    <xf numFmtId="0" fontId="15" fillId="0" borderId="22" xfId="0" applyFont="1" applyFill="1" applyBorder="1"/>
    <xf numFmtId="3" fontId="38" fillId="0" borderId="47" xfId="0" applyNumberFormat="1" applyFont="1" applyFill="1" applyBorder="1"/>
    <xf numFmtId="0" fontId="34" fillId="0" borderId="19" xfId="0" applyFont="1" applyFill="1" applyBorder="1" applyAlignment="1">
      <alignment wrapText="1"/>
    </xf>
    <xf numFmtId="3" fontId="34" fillId="0" borderId="48" xfId="0" applyNumberFormat="1" applyFont="1" applyFill="1" applyBorder="1"/>
    <xf numFmtId="3" fontId="34" fillId="0" borderId="31" xfId="0" applyNumberFormat="1" applyFont="1" applyFill="1" applyBorder="1"/>
    <xf numFmtId="3" fontId="34" fillId="0" borderId="25" xfId="0" applyNumberFormat="1" applyFont="1" applyFill="1" applyBorder="1"/>
    <xf numFmtId="3" fontId="12" fillId="0" borderId="0" xfId="0" applyNumberFormat="1" applyFont="1" applyFill="1"/>
    <xf numFmtId="0" fontId="2" fillId="0" borderId="0" xfId="45" applyFont="1" applyFill="1" applyBorder="1"/>
    <xf numFmtId="3" fontId="3" fillId="0" borderId="0" xfId="46" applyNumberFormat="1" applyFont="1" applyFill="1" applyAlignment="1">
      <alignment vertical="top"/>
    </xf>
    <xf numFmtId="0" fontId="3" fillId="0" borderId="0" xfId="46" applyFont="1" applyFill="1" applyAlignment="1">
      <alignment vertical="top"/>
    </xf>
    <xf numFmtId="0" fontId="3" fillId="0" borderId="0" xfId="46" applyFont="1" applyFill="1"/>
    <xf numFmtId="0" fontId="2" fillId="0" borderId="0" xfId="46" applyFont="1" applyFill="1"/>
    <xf numFmtId="3" fontId="7" fillId="0" borderId="0" xfId="46" applyNumberFormat="1" applyFont="1" applyFill="1" applyAlignment="1">
      <alignment horizontal="center" wrapText="1"/>
    </xf>
    <xf numFmtId="0" fontId="4" fillId="0" borderId="0" xfId="46" applyFont="1" applyFill="1" applyAlignment="1"/>
    <xf numFmtId="0" fontId="4" fillId="0" borderId="0" xfId="46" applyFont="1" applyFill="1"/>
    <xf numFmtId="0" fontId="5" fillId="0" borderId="0" xfId="46" applyFont="1" applyFill="1"/>
    <xf numFmtId="0" fontId="9" fillId="26" borderId="0" xfId="46" applyFont="1" applyFill="1" applyBorder="1" applyAlignment="1">
      <alignment horizontal="left"/>
    </xf>
    <xf numFmtId="3" fontId="3" fillId="26" borderId="0" xfId="46" applyNumberFormat="1" applyFont="1" applyFill="1" applyBorder="1"/>
    <xf numFmtId="0" fontId="5" fillId="0" borderId="0" xfId="46" applyFont="1" applyFill="1" applyBorder="1" applyAlignment="1">
      <alignment horizontal="left" wrapText="1" indent="3"/>
    </xf>
    <xf numFmtId="3" fontId="3" fillId="0" borderId="0" xfId="46" applyNumberFormat="1" applyFont="1" applyFill="1"/>
    <xf numFmtId="0" fontId="5" fillId="0" borderId="0" xfId="46" applyFont="1" applyFill="1" applyBorder="1" applyAlignment="1">
      <alignment horizontal="left" indent="3"/>
    </xf>
    <xf numFmtId="0" fontId="3" fillId="0" borderId="0" xfId="46" applyFont="1" applyFill="1" applyBorder="1" applyAlignment="1">
      <alignment horizontal="left" wrapText="1" indent="3"/>
    </xf>
    <xf numFmtId="0" fontId="3" fillId="0" borderId="0" xfId="46" applyFont="1" applyFill="1" applyBorder="1" applyAlignment="1">
      <alignment horizontal="left" indent="3"/>
    </xf>
    <xf numFmtId="0" fontId="4" fillId="26" borderId="0" xfId="46" applyFont="1" applyFill="1" applyBorder="1" applyAlignment="1">
      <alignment wrapText="1"/>
    </xf>
    <xf numFmtId="3" fontId="3" fillId="26" borderId="0" xfId="46" applyNumberFormat="1" applyFont="1" applyFill="1"/>
    <xf numFmtId="0" fontId="5" fillId="0" borderId="0" xfId="46" applyFont="1" applyFill="1" applyBorder="1" applyAlignment="1">
      <alignment wrapText="1"/>
    </xf>
    <xf numFmtId="2" fontId="5" fillId="0" borderId="0" xfId="46" applyNumberFormat="1" applyFont="1" applyFill="1" applyBorder="1" applyAlignment="1">
      <alignment horizontal="left" wrapText="1" indent="3"/>
    </xf>
    <xf numFmtId="0" fontId="6" fillId="0" borderId="0" xfId="46" applyFont="1" applyFill="1"/>
    <xf numFmtId="0" fontId="6" fillId="27" borderId="0" xfId="46" applyFont="1" applyFill="1" applyBorder="1"/>
    <xf numFmtId="3" fontId="6" fillId="27" borderId="0" xfId="46" applyNumberFormat="1" applyFont="1" applyFill="1"/>
    <xf numFmtId="0" fontId="3" fillId="0" borderId="0" xfId="46" applyFont="1" applyFill="1" applyBorder="1"/>
    <xf numFmtId="0" fontId="4" fillId="0" borderId="0" xfId="46" applyFont="1" applyFill="1" applyBorder="1" applyAlignment="1">
      <alignment horizontal="left" wrapText="1"/>
    </xf>
    <xf numFmtId="0" fontId="6" fillId="0" borderId="0" xfId="46" applyFont="1" applyFill="1" applyBorder="1" applyAlignment="1">
      <alignment wrapText="1"/>
    </xf>
    <xf numFmtId="0" fontId="6" fillId="27" borderId="0" xfId="46" applyFont="1" applyFill="1" applyBorder="1" applyAlignment="1">
      <alignment wrapText="1"/>
    </xf>
    <xf numFmtId="3" fontId="6" fillId="27" borderId="0" xfId="46" applyNumberFormat="1" applyFont="1" applyFill="1" applyBorder="1" applyAlignment="1">
      <alignment wrapText="1"/>
    </xf>
    <xf numFmtId="0" fontId="37" fillId="0" borderId="0" xfId="46" applyFont="1" applyFill="1"/>
    <xf numFmtId="0" fontId="8" fillId="24" borderId="0" xfId="46" applyFont="1" applyFill="1"/>
    <xf numFmtId="3" fontId="8" fillId="24" borderId="0" xfId="46" applyNumberFormat="1" applyFont="1" applyFill="1"/>
    <xf numFmtId="0" fontId="8" fillId="0" borderId="0" xfId="46" applyFont="1" applyFill="1"/>
    <xf numFmtId="0" fontId="10" fillId="0" borderId="0" xfId="46" applyFont="1" applyFill="1"/>
    <xf numFmtId="0" fontId="9" fillId="0" borderId="0" xfId="46" applyFont="1" applyFill="1" applyAlignment="1">
      <alignment horizontal="right"/>
    </xf>
    <xf numFmtId="3" fontId="4" fillId="0" borderId="0" xfId="46" applyNumberFormat="1" applyFont="1" applyFill="1"/>
    <xf numFmtId="0" fontId="10" fillId="0" borderId="0" xfId="46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24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 wrapText="1"/>
    </xf>
    <xf numFmtId="0" fontId="3" fillId="25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5" fillId="0" borderId="0" xfId="0" applyNumberFormat="1" applyFont="1" applyFill="1" applyAlignment="1"/>
    <xf numFmtId="0" fontId="4" fillId="24" borderId="0" xfId="0" applyFont="1" applyFill="1" applyAlignment="1"/>
    <xf numFmtId="3" fontId="3" fillId="24" borderId="0" xfId="0" applyNumberFormat="1" applyFont="1" applyFill="1" applyAlignment="1">
      <alignment horizontal="right"/>
    </xf>
    <xf numFmtId="3" fontId="3" fillId="25" borderId="0" xfId="0" applyNumberFormat="1" applyFont="1" applyFill="1" applyAlignment="1">
      <alignment horizontal="right"/>
    </xf>
    <xf numFmtId="0" fontId="3" fillId="24" borderId="0" xfId="39" applyFont="1" applyFill="1" applyAlignment="1">
      <alignment horizontal="left" vertical="top"/>
    </xf>
    <xf numFmtId="3" fontId="3" fillId="24" borderId="0" xfId="39" applyNumberFormat="1" applyFont="1" applyFill="1" applyBorder="1" applyAlignment="1">
      <alignment horizontal="right"/>
    </xf>
    <xf numFmtId="0" fontId="3" fillId="24" borderId="0" xfId="0" applyFont="1" applyFill="1" applyAlignment="1">
      <alignment vertical="center" wrapText="1"/>
    </xf>
    <xf numFmtId="3" fontId="3" fillId="24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25" borderId="0" xfId="0" applyFont="1" applyFill="1" applyBorder="1" applyAlignment="1"/>
    <xf numFmtId="3" fontId="3" fillId="25" borderId="0" xfId="0" applyNumberFormat="1" applyFont="1" applyFill="1" applyBorder="1" applyAlignment="1">
      <alignment horizontal="right"/>
    </xf>
    <xf numFmtId="0" fontId="3" fillId="24" borderId="0" xfId="0" applyFont="1" applyFill="1" applyBorder="1" applyAlignment="1"/>
    <xf numFmtId="3" fontId="3" fillId="24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25" borderId="0" xfId="39" applyFont="1" applyFill="1" applyAlignment="1">
      <alignment horizontal="left"/>
    </xf>
    <xf numFmtId="0" fontId="3" fillId="25" borderId="0" xfId="39" applyFont="1" applyFill="1" applyBorder="1" applyAlignment="1"/>
    <xf numFmtId="3" fontId="3" fillId="25" borderId="0" xfId="39" applyNumberFormat="1" applyFont="1" applyFill="1" applyBorder="1" applyAlignment="1">
      <alignment horizontal="right"/>
    </xf>
    <xf numFmtId="3" fontId="4" fillId="24" borderId="0" xfId="0" applyNumberFormat="1" applyFont="1" applyFill="1"/>
    <xf numFmtId="3" fontId="4" fillId="25" borderId="0" xfId="0" applyNumberFormat="1" applyFont="1" applyFill="1"/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/>
    </xf>
    <xf numFmtId="0" fontId="3" fillId="28" borderId="0" xfId="0" applyFont="1" applyFill="1"/>
    <xf numFmtId="0" fontId="3" fillId="28" borderId="0" xfId="0" applyFont="1" applyFill="1" applyAlignment="1">
      <alignment wrapText="1"/>
    </xf>
    <xf numFmtId="3" fontId="3" fillId="28" borderId="0" xfId="0" applyNumberFormat="1" applyFont="1" applyFill="1" applyAlignment="1"/>
    <xf numFmtId="3" fontId="4" fillId="26" borderId="0" xfId="46" applyNumberFormat="1" applyFont="1" applyFill="1"/>
    <xf numFmtId="0" fontId="3" fillId="29" borderId="0" xfId="39" applyFont="1" applyFill="1" applyAlignment="1">
      <alignment horizontal="left" vertical="top"/>
    </xf>
    <xf numFmtId="0" fontId="3" fillId="29" borderId="0" xfId="0" applyFont="1" applyFill="1" applyAlignment="1">
      <alignment vertical="center" wrapText="1"/>
    </xf>
    <xf numFmtId="3" fontId="3" fillId="29" borderId="0" xfId="0" applyNumberFormat="1" applyFont="1" applyFill="1" applyAlignment="1">
      <alignment vertical="center"/>
    </xf>
    <xf numFmtId="0" fontId="3" fillId="28" borderId="0" xfId="39" applyFont="1" applyFill="1" applyAlignment="1">
      <alignment horizontal="left" vertical="top"/>
    </xf>
    <xf numFmtId="0" fontId="3" fillId="28" borderId="0" xfId="39" applyFont="1" applyFill="1" applyBorder="1" applyAlignment="1">
      <alignment wrapText="1"/>
    </xf>
    <xf numFmtId="3" fontId="3" fillId="28" borderId="0" xfId="39" applyNumberFormat="1" applyFont="1" applyFill="1" applyBorder="1" applyAlignment="1">
      <alignment horizontal="right"/>
    </xf>
    <xf numFmtId="0" fontId="4" fillId="0" borderId="0" xfId="46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4" fillId="0" borderId="19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vertical="center" wrapText="1"/>
    </xf>
    <xf numFmtId="3" fontId="7" fillId="0" borderId="0" xfId="46" applyNumberFormat="1" applyFont="1" applyFill="1" applyAlignment="1">
      <alignment horizontal="center" vertical="center" wrapText="1"/>
    </xf>
    <xf numFmtId="0" fontId="6" fillId="0" borderId="0" xfId="46" applyFont="1" applyFill="1" applyBorder="1"/>
    <xf numFmtId="3" fontId="6" fillId="0" borderId="0" xfId="46" applyNumberFormat="1" applyFont="1" applyFill="1"/>
    <xf numFmtId="0" fontId="4" fillId="0" borderId="0" xfId="46" applyFont="1" applyFill="1" applyBorder="1"/>
    <xf numFmtId="0" fontId="5" fillId="0" borderId="0" xfId="46" applyFont="1" applyFill="1" applyBorder="1"/>
    <xf numFmtId="0" fontId="4" fillId="30" borderId="0" xfId="46" applyFont="1" applyFill="1" applyBorder="1"/>
    <xf numFmtId="3" fontId="6" fillId="30" borderId="0" xfId="46" applyNumberFormat="1" applyFont="1" applyFill="1"/>
    <xf numFmtId="0" fontId="6" fillId="31" borderId="0" xfId="46" applyFont="1" applyFill="1" applyBorder="1"/>
    <xf numFmtId="3" fontId="6" fillId="31" borderId="0" xfId="46" applyNumberFormat="1" applyFont="1" applyFill="1"/>
    <xf numFmtId="3" fontId="38" fillId="0" borderId="0" xfId="0" applyNumberFormat="1" applyFont="1" applyFill="1" applyBorder="1"/>
    <xf numFmtId="0" fontId="13" fillId="0" borderId="0" xfId="38" applyFont="1" applyAlignment="1">
      <alignment horizontal="center"/>
    </xf>
    <xf numFmtId="0" fontId="2" fillId="0" borderId="0" xfId="45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4" fillId="0" borderId="0" xfId="46" applyFont="1" applyFill="1" applyAlignment="1">
      <alignment horizontal="center"/>
    </xf>
    <xf numFmtId="0" fontId="36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ál" xfId="0" builtinId="0"/>
    <cellStyle name="Normál 2" xfId="37"/>
    <cellStyle name="Normál_2013. költségvetés mell" xfId="46"/>
    <cellStyle name="Normál_2013. ktsgv mell III. név egységes Bozsok" xfId="38"/>
    <cellStyle name="Normál_melléklet összesen_2012. koncepció kiegészítő táblázatok" xfId="39"/>
    <cellStyle name="Normál_R_2MELL" xfId="45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9" defaultPivotStyle="PivotStyleLight16"/>
  <colors>
    <mruColors>
      <color rgb="FFFFFF66"/>
      <color rgb="FFFF99CC"/>
      <color rgb="FFFF99FF"/>
      <color rgb="FFCCFFCC"/>
      <color rgb="FF99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workbookViewId="0">
      <selection activeCell="D18" sqref="D18"/>
    </sheetView>
  </sheetViews>
  <sheetFormatPr defaultRowHeight="12.75" x14ac:dyDescent="0.2"/>
  <cols>
    <col min="1" max="1" width="12" style="35" customWidth="1"/>
    <col min="2" max="2" width="12.28515625" style="35" customWidth="1"/>
    <col min="3" max="3" width="6" style="36" customWidth="1"/>
    <col min="4" max="4" width="37.140625" style="36" customWidth="1"/>
    <col min="5" max="16384" width="9.140625" style="36"/>
  </cols>
  <sheetData>
    <row r="1" spans="1:8" ht="18.75" customHeight="1" x14ac:dyDescent="0.2"/>
    <row r="2" spans="1:8" ht="15.75" x14ac:dyDescent="0.25">
      <c r="A2" s="195" t="s">
        <v>130</v>
      </c>
      <c r="B2" s="195"/>
      <c r="C2" s="195"/>
      <c r="D2" s="195"/>
      <c r="E2" s="195"/>
      <c r="F2" s="195"/>
      <c r="G2" s="37"/>
      <c r="H2" s="37"/>
    </row>
    <row r="3" spans="1:8" x14ac:dyDescent="0.2">
      <c r="A3" s="38"/>
      <c r="B3" s="38"/>
      <c r="C3" s="39"/>
      <c r="D3" s="39"/>
      <c r="E3" s="39"/>
      <c r="F3" s="39"/>
    </row>
    <row r="4" spans="1:8" ht="27.75" customHeight="1" x14ac:dyDescent="0.2">
      <c r="A4" s="38"/>
      <c r="B4" s="38"/>
      <c r="C4" s="39"/>
      <c r="D4" s="39"/>
      <c r="E4" s="39"/>
      <c r="F4" s="39"/>
    </row>
    <row r="5" spans="1:8" x14ac:dyDescent="0.2">
      <c r="A5" s="40" t="s">
        <v>30</v>
      </c>
      <c r="B5" s="40"/>
      <c r="C5" s="39"/>
      <c r="D5" s="39"/>
      <c r="E5" s="39"/>
      <c r="F5" s="39"/>
    </row>
    <row r="6" spans="1:8" x14ac:dyDescent="0.2">
      <c r="A6" s="40"/>
      <c r="B6" s="40" t="s">
        <v>31</v>
      </c>
      <c r="C6" s="39"/>
      <c r="D6" s="39"/>
      <c r="E6" s="39"/>
      <c r="F6" s="39"/>
    </row>
    <row r="7" spans="1:8" ht="25.5" customHeight="1" x14ac:dyDescent="0.2">
      <c r="A7" s="40" t="s">
        <v>5</v>
      </c>
      <c r="B7" s="40"/>
      <c r="C7" s="41"/>
      <c r="D7" s="42" t="s">
        <v>131</v>
      </c>
      <c r="E7" s="39"/>
      <c r="F7" s="39"/>
    </row>
    <row r="8" spans="1:8" ht="25.5" customHeight="1" x14ac:dyDescent="0.2">
      <c r="A8" s="40"/>
      <c r="B8" s="40"/>
      <c r="C8" s="41"/>
      <c r="D8" s="42"/>
      <c r="E8" s="39"/>
      <c r="F8" s="39"/>
    </row>
    <row r="9" spans="1:8" ht="25.5" customHeight="1" x14ac:dyDescent="0.2">
      <c r="A9" s="40"/>
      <c r="B9" s="40"/>
      <c r="C9" s="41"/>
      <c r="D9" s="43"/>
      <c r="E9" s="39"/>
      <c r="F9" s="39"/>
    </row>
    <row r="10" spans="1:8" ht="25.5" customHeight="1" x14ac:dyDescent="0.2">
      <c r="A10" s="40"/>
      <c r="B10" s="40"/>
      <c r="C10" s="41"/>
      <c r="D10" s="43"/>
      <c r="E10" s="39"/>
      <c r="F10" s="39"/>
    </row>
    <row r="11" spans="1:8" ht="25.5" customHeight="1" x14ac:dyDescent="0.2">
      <c r="A11" s="40"/>
      <c r="B11" s="40"/>
      <c r="C11" s="41"/>
      <c r="D11" s="43"/>
      <c r="E11" s="39"/>
      <c r="F11" s="39"/>
    </row>
    <row r="12" spans="1:8" x14ac:dyDescent="0.2">
      <c r="A12" s="38"/>
      <c r="B12" s="38"/>
      <c r="C12" s="39"/>
      <c r="D12" s="39"/>
      <c r="E12" s="39"/>
      <c r="F12" s="39"/>
    </row>
    <row r="13" spans="1:8" x14ac:dyDescent="0.2">
      <c r="A13" s="38"/>
      <c r="B13" s="38"/>
      <c r="C13" s="39"/>
      <c r="D13" s="39"/>
      <c r="E13" s="39"/>
      <c r="F13" s="39"/>
    </row>
    <row r="14" spans="1:8" x14ac:dyDescent="0.2">
      <c r="A14" s="38"/>
      <c r="B14" s="38"/>
      <c r="C14" s="39"/>
      <c r="D14" s="39"/>
      <c r="E14" s="39"/>
      <c r="F14" s="39"/>
    </row>
    <row r="15" spans="1:8" x14ac:dyDescent="0.2">
      <c r="A15" s="38"/>
      <c r="B15" s="38"/>
      <c r="C15" s="39"/>
      <c r="D15" s="39"/>
      <c r="E15" s="39"/>
      <c r="F15" s="39"/>
    </row>
    <row r="16" spans="1:8" x14ac:dyDescent="0.2">
      <c r="A16" s="38"/>
      <c r="B16" s="38"/>
      <c r="C16" s="39"/>
      <c r="D16" s="39"/>
      <c r="E16" s="39"/>
      <c r="F16" s="39"/>
    </row>
    <row r="17" spans="1:6" x14ac:dyDescent="0.2">
      <c r="A17" s="38"/>
      <c r="B17" s="38"/>
      <c r="C17" s="39"/>
      <c r="D17" s="39"/>
      <c r="E17" s="39"/>
      <c r="F17" s="39"/>
    </row>
    <row r="18" spans="1:6" x14ac:dyDescent="0.2">
      <c r="A18" s="38"/>
      <c r="B18" s="38"/>
      <c r="C18" s="39"/>
      <c r="D18" s="39"/>
      <c r="E18" s="39"/>
      <c r="F18" s="39"/>
    </row>
    <row r="19" spans="1:6" x14ac:dyDescent="0.2">
      <c r="A19" s="38"/>
      <c r="B19" s="38"/>
      <c r="C19" s="39"/>
      <c r="D19" s="39"/>
      <c r="E19" s="39"/>
      <c r="F19" s="39"/>
    </row>
    <row r="20" spans="1:6" x14ac:dyDescent="0.2">
      <c r="A20" s="38"/>
      <c r="B20" s="38"/>
      <c r="C20" s="39"/>
      <c r="D20" s="39"/>
      <c r="E20" s="39"/>
      <c r="F20" s="39"/>
    </row>
    <row r="21" spans="1:6" x14ac:dyDescent="0.2">
      <c r="A21" s="38"/>
      <c r="B21" s="38"/>
      <c r="C21" s="39"/>
      <c r="D21" s="39"/>
      <c r="E21" s="39"/>
      <c r="F21" s="39"/>
    </row>
    <row r="22" spans="1:6" x14ac:dyDescent="0.2">
      <c r="A22" s="38"/>
      <c r="B22" s="38"/>
      <c r="C22" s="39"/>
      <c r="D22" s="39"/>
      <c r="E22" s="39"/>
      <c r="F22" s="39"/>
    </row>
    <row r="23" spans="1:6" x14ac:dyDescent="0.2">
      <c r="A23" s="38"/>
      <c r="B23" s="38"/>
      <c r="C23" s="39"/>
      <c r="D23" s="39"/>
      <c r="E23" s="39"/>
      <c r="F23" s="39"/>
    </row>
    <row r="24" spans="1:6" x14ac:dyDescent="0.2">
      <c r="A24" s="38"/>
      <c r="B24" s="38"/>
      <c r="C24" s="39"/>
      <c r="D24" s="39"/>
      <c r="E24" s="39"/>
      <c r="F24" s="39"/>
    </row>
    <row r="25" spans="1:6" x14ac:dyDescent="0.2">
      <c r="A25" s="38"/>
      <c r="B25" s="38"/>
      <c r="C25" s="39"/>
      <c r="D25" s="39"/>
      <c r="E25" s="39"/>
      <c r="F25" s="39"/>
    </row>
    <row r="26" spans="1:6" x14ac:dyDescent="0.2">
      <c r="A26" s="38"/>
      <c r="B26" s="38"/>
      <c r="C26" s="39"/>
      <c r="D26" s="39"/>
      <c r="E26" s="39"/>
      <c r="F26" s="39"/>
    </row>
    <row r="27" spans="1:6" x14ac:dyDescent="0.2">
      <c r="A27" s="38"/>
      <c r="B27" s="38"/>
      <c r="C27" s="39"/>
      <c r="D27" s="39"/>
      <c r="E27" s="39"/>
      <c r="F27" s="39"/>
    </row>
    <row r="28" spans="1:6" x14ac:dyDescent="0.2">
      <c r="A28" s="38"/>
      <c r="B28" s="38"/>
      <c r="C28" s="39"/>
      <c r="D28" s="39"/>
      <c r="E28" s="39"/>
      <c r="F28" s="39"/>
    </row>
    <row r="29" spans="1:6" x14ac:dyDescent="0.2">
      <c r="A29" s="38"/>
      <c r="B29" s="38"/>
      <c r="C29" s="39"/>
      <c r="D29" s="39"/>
      <c r="E29" s="39"/>
      <c r="F29" s="39"/>
    </row>
    <row r="30" spans="1:6" x14ac:dyDescent="0.2">
      <c r="A30" s="38"/>
      <c r="B30" s="38"/>
      <c r="C30" s="39"/>
      <c r="D30" s="39"/>
      <c r="E30" s="39"/>
      <c r="F30" s="39"/>
    </row>
    <row r="31" spans="1:6" x14ac:dyDescent="0.2">
      <c r="A31" s="38"/>
      <c r="B31" s="38"/>
      <c r="C31" s="39"/>
      <c r="D31" s="39"/>
      <c r="E31" s="39"/>
      <c r="F31" s="39"/>
    </row>
    <row r="32" spans="1:6" x14ac:dyDescent="0.2">
      <c r="A32" s="38"/>
      <c r="B32" s="38"/>
      <c r="C32" s="39"/>
      <c r="D32" s="39"/>
      <c r="E32" s="39"/>
      <c r="F32" s="39"/>
    </row>
    <row r="33" spans="1:6" x14ac:dyDescent="0.2">
      <c r="A33" s="38"/>
      <c r="B33" s="38"/>
      <c r="C33" s="39"/>
      <c r="D33" s="39"/>
      <c r="E33" s="39"/>
      <c r="F33" s="39"/>
    </row>
    <row r="34" spans="1:6" x14ac:dyDescent="0.2">
      <c r="A34" s="38"/>
      <c r="B34" s="38"/>
      <c r="C34" s="39"/>
      <c r="D34" s="39"/>
      <c r="E34" s="39"/>
      <c r="F34" s="39"/>
    </row>
    <row r="35" spans="1:6" x14ac:dyDescent="0.2">
      <c r="A35" s="38"/>
      <c r="B35" s="38"/>
      <c r="C35" s="39"/>
      <c r="D35" s="39"/>
      <c r="E35" s="39"/>
      <c r="F35" s="39"/>
    </row>
    <row r="36" spans="1:6" x14ac:dyDescent="0.2">
      <c r="A36" s="38"/>
      <c r="B36" s="38"/>
      <c r="C36" s="39"/>
      <c r="D36" s="39"/>
      <c r="E36" s="39"/>
      <c r="F36" s="39"/>
    </row>
    <row r="37" spans="1:6" x14ac:dyDescent="0.2">
      <c r="A37" s="38"/>
      <c r="B37" s="38"/>
      <c r="C37" s="39"/>
      <c r="D37" s="39"/>
      <c r="E37" s="39"/>
      <c r="F37" s="39"/>
    </row>
    <row r="38" spans="1:6" x14ac:dyDescent="0.2">
      <c r="A38" s="38"/>
      <c r="B38" s="38"/>
      <c r="C38" s="39"/>
      <c r="D38" s="39"/>
      <c r="E38" s="39"/>
      <c r="F38" s="39"/>
    </row>
    <row r="39" spans="1:6" x14ac:dyDescent="0.2">
      <c r="A39" s="38"/>
      <c r="B39" s="38"/>
      <c r="C39" s="39"/>
      <c r="D39" s="39"/>
      <c r="E39" s="39"/>
      <c r="F39" s="39"/>
    </row>
    <row r="40" spans="1:6" x14ac:dyDescent="0.2">
      <c r="A40" s="38"/>
      <c r="B40" s="38"/>
      <c r="C40" s="39"/>
      <c r="D40" s="39"/>
      <c r="E40" s="39"/>
      <c r="F40" s="39"/>
    </row>
    <row r="41" spans="1:6" x14ac:dyDescent="0.2">
      <c r="A41" s="38"/>
      <c r="B41" s="38"/>
      <c r="C41" s="39"/>
      <c r="D41" s="39"/>
      <c r="E41" s="39"/>
      <c r="F41" s="39"/>
    </row>
    <row r="42" spans="1:6" x14ac:dyDescent="0.2">
      <c r="A42" s="38"/>
      <c r="B42" s="38"/>
      <c r="C42" s="39"/>
      <c r="D42" s="39"/>
      <c r="E42" s="39"/>
      <c r="F42" s="39"/>
    </row>
    <row r="43" spans="1:6" x14ac:dyDescent="0.2">
      <c r="A43" s="38"/>
      <c r="B43" s="38"/>
      <c r="C43" s="39"/>
      <c r="D43" s="39"/>
      <c r="E43" s="39"/>
      <c r="F43" s="39"/>
    </row>
    <row r="44" spans="1:6" x14ac:dyDescent="0.2">
      <c r="A44" s="38"/>
      <c r="B44" s="38"/>
      <c r="C44" s="39"/>
      <c r="D44" s="39"/>
      <c r="E44" s="39"/>
      <c r="F44" s="39"/>
    </row>
    <row r="45" spans="1:6" x14ac:dyDescent="0.2">
      <c r="A45" s="38"/>
      <c r="B45" s="38"/>
      <c r="C45" s="39"/>
      <c r="D45" s="39"/>
      <c r="E45" s="39"/>
      <c r="F45" s="39"/>
    </row>
    <row r="46" spans="1:6" x14ac:dyDescent="0.2">
      <c r="A46" s="38"/>
      <c r="B46" s="38"/>
      <c r="C46" s="39"/>
      <c r="D46" s="39"/>
      <c r="E46" s="39"/>
      <c r="F46" s="39"/>
    </row>
    <row r="47" spans="1:6" x14ac:dyDescent="0.2">
      <c r="A47" s="38"/>
      <c r="B47" s="38"/>
      <c r="C47" s="39"/>
      <c r="D47" s="39"/>
      <c r="E47" s="39"/>
      <c r="F47" s="39"/>
    </row>
    <row r="48" spans="1:6" x14ac:dyDescent="0.2">
      <c r="A48" s="38"/>
      <c r="B48" s="38"/>
      <c r="C48" s="39"/>
      <c r="D48" s="39"/>
      <c r="E48" s="39"/>
      <c r="F48" s="39"/>
    </row>
    <row r="49" spans="1:6" x14ac:dyDescent="0.2">
      <c r="A49" s="38"/>
      <c r="B49" s="38"/>
      <c r="C49" s="39"/>
      <c r="D49" s="39"/>
      <c r="E49" s="39"/>
      <c r="F49" s="39"/>
    </row>
    <row r="50" spans="1:6" x14ac:dyDescent="0.2">
      <c r="A50" s="38"/>
      <c r="B50" s="38"/>
      <c r="C50" s="39"/>
      <c r="D50" s="39"/>
      <c r="E50" s="39"/>
      <c r="F50" s="39"/>
    </row>
    <row r="51" spans="1:6" x14ac:dyDescent="0.2">
      <c r="A51" s="38"/>
      <c r="B51" s="38"/>
      <c r="C51" s="39"/>
      <c r="D51" s="39"/>
      <c r="E51" s="39"/>
      <c r="F51" s="39"/>
    </row>
    <row r="52" spans="1:6" x14ac:dyDescent="0.2">
      <c r="A52" s="38"/>
      <c r="B52" s="38"/>
      <c r="C52" s="39"/>
      <c r="D52" s="39"/>
      <c r="E52" s="39"/>
      <c r="F52" s="39"/>
    </row>
    <row r="53" spans="1:6" x14ac:dyDescent="0.2">
      <c r="A53" s="38"/>
      <c r="B53" s="38"/>
      <c r="C53" s="39"/>
      <c r="D53" s="39"/>
      <c r="E53" s="39"/>
      <c r="F53" s="39"/>
    </row>
    <row r="54" spans="1:6" x14ac:dyDescent="0.2">
      <c r="A54" s="38"/>
      <c r="B54" s="38"/>
      <c r="C54" s="39"/>
      <c r="D54" s="39"/>
      <c r="E54" s="39"/>
      <c r="F54" s="39"/>
    </row>
    <row r="55" spans="1:6" x14ac:dyDescent="0.2">
      <c r="A55" s="38"/>
      <c r="B55" s="38"/>
      <c r="C55" s="39"/>
      <c r="D55" s="39"/>
      <c r="E55" s="39"/>
      <c r="F55" s="39"/>
    </row>
    <row r="56" spans="1:6" x14ac:dyDescent="0.2">
      <c r="A56" s="38"/>
      <c r="B56" s="38"/>
      <c r="C56" s="39"/>
      <c r="D56" s="39"/>
      <c r="E56" s="39"/>
      <c r="F56" s="39"/>
    </row>
    <row r="57" spans="1:6" x14ac:dyDescent="0.2">
      <c r="A57" s="38"/>
      <c r="B57" s="38"/>
      <c r="C57" s="39"/>
      <c r="D57" s="39"/>
      <c r="E57" s="39"/>
      <c r="F57" s="39"/>
    </row>
    <row r="58" spans="1:6" x14ac:dyDescent="0.2">
      <c r="A58" s="38"/>
      <c r="B58" s="38"/>
      <c r="C58" s="39"/>
      <c r="D58" s="39"/>
      <c r="E58" s="39"/>
      <c r="F58" s="39"/>
    </row>
    <row r="59" spans="1:6" x14ac:dyDescent="0.2">
      <c r="A59" s="38"/>
      <c r="B59" s="38"/>
      <c r="C59" s="39"/>
      <c r="D59" s="39"/>
      <c r="E59" s="39"/>
      <c r="F59" s="39"/>
    </row>
    <row r="60" spans="1:6" x14ac:dyDescent="0.2">
      <c r="A60" s="38"/>
      <c r="B60" s="38"/>
      <c r="C60" s="39"/>
      <c r="D60" s="39"/>
      <c r="E60" s="39"/>
      <c r="F60" s="39"/>
    </row>
    <row r="61" spans="1:6" x14ac:dyDescent="0.2">
      <c r="A61" s="38"/>
      <c r="B61" s="38"/>
      <c r="C61" s="39"/>
      <c r="D61" s="39"/>
      <c r="E61" s="39"/>
      <c r="F61" s="39"/>
    </row>
    <row r="62" spans="1:6" x14ac:dyDescent="0.2">
      <c r="A62" s="38"/>
      <c r="B62" s="38"/>
      <c r="C62" s="39"/>
      <c r="D62" s="39"/>
      <c r="E62" s="39"/>
      <c r="F62" s="39"/>
    </row>
    <row r="63" spans="1:6" x14ac:dyDescent="0.2">
      <c r="A63" s="38"/>
      <c r="B63" s="38"/>
      <c r="C63" s="39"/>
      <c r="D63" s="39"/>
      <c r="E63" s="39"/>
      <c r="F63" s="39"/>
    </row>
    <row r="64" spans="1:6" x14ac:dyDescent="0.2">
      <c r="A64" s="38"/>
      <c r="B64" s="38"/>
      <c r="C64" s="39"/>
      <c r="D64" s="39"/>
      <c r="E64" s="39"/>
      <c r="F64" s="39"/>
    </row>
    <row r="65" spans="1:6" x14ac:dyDescent="0.2">
      <c r="A65" s="38"/>
      <c r="B65" s="38"/>
      <c r="C65" s="39"/>
      <c r="D65" s="39"/>
      <c r="E65" s="39"/>
      <c r="F65" s="39"/>
    </row>
    <row r="66" spans="1:6" x14ac:dyDescent="0.2">
      <c r="A66" s="38"/>
      <c r="B66" s="38"/>
      <c r="C66" s="39"/>
      <c r="D66" s="39"/>
      <c r="E66" s="39"/>
      <c r="F66" s="39"/>
    </row>
    <row r="67" spans="1:6" x14ac:dyDescent="0.2">
      <c r="A67" s="38"/>
      <c r="B67" s="38"/>
      <c r="C67" s="39"/>
      <c r="D67" s="39"/>
      <c r="E67" s="39"/>
      <c r="F67" s="39"/>
    </row>
    <row r="68" spans="1:6" x14ac:dyDescent="0.2">
      <c r="A68" s="38"/>
      <c r="B68" s="38"/>
      <c r="C68" s="39"/>
      <c r="D68" s="39"/>
      <c r="E68" s="39"/>
      <c r="F68" s="39"/>
    </row>
    <row r="69" spans="1:6" x14ac:dyDescent="0.2">
      <c r="A69" s="38"/>
      <c r="B69" s="38"/>
      <c r="C69" s="39"/>
      <c r="D69" s="39"/>
      <c r="E69" s="39"/>
      <c r="F69" s="39"/>
    </row>
    <row r="70" spans="1:6" x14ac:dyDescent="0.2">
      <c r="A70" s="38"/>
      <c r="B70" s="38"/>
      <c r="C70" s="39"/>
      <c r="D70" s="39"/>
      <c r="E70" s="39"/>
      <c r="F70" s="39"/>
    </row>
    <row r="71" spans="1:6" x14ac:dyDescent="0.2">
      <c r="A71" s="38"/>
      <c r="B71" s="38"/>
      <c r="C71" s="39"/>
      <c r="D71" s="39"/>
      <c r="E71" s="39"/>
      <c r="F71" s="39"/>
    </row>
    <row r="72" spans="1:6" x14ac:dyDescent="0.2">
      <c r="A72" s="38"/>
      <c r="B72" s="38"/>
      <c r="C72" s="39"/>
      <c r="D72" s="39"/>
      <c r="E72" s="39"/>
      <c r="F72" s="39"/>
    </row>
  </sheetData>
  <mergeCells count="1">
    <mergeCell ref="A2:F2"/>
  </mergeCells>
  <phoneticPr fontId="16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SheetLayoutView="100" workbookViewId="0">
      <selection activeCell="K6" sqref="K6"/>
    </sheetView>
  </sheetViews>
  <sheetFormatPr defaultRowHeight="15.75" x14ac:dyDescent="0.25"/>
  <cols>
    <col min="1" max="1" width="65.28515625" style="49" customWidth="1"/>
    <col min="2" max="2" width="9" style="49" hidden="1" customWidth="1"/>
    <col min="3" max="3" width="9.5703125" style="49" hidden="1" customWidth="1"/>
    <col min="4" max="4" width="2" style="49" hidden="1" customWidth="1"/>
    <col min="5" max="5" width="12.85546875" style="49" customWidth="1"/>
    <col min="6" max="6" width="11.28515625" style="49" customWidth="1"/>
    <col min="7" max="7" width="10.140625" style="49" customWidth="1"/>
    <col min="8" max="8" width="2.5703125" style="49" customWidth="1"/>
    <col min="9" max="16384" width="9.140625" style="49"/>
  </cols>
  <sheetData>
    <row r="1" spans="1:10" x14ac:dyDescent="0.25">
      <c r="A1" s="49" t="s">
        <v>149</v>
      </c>
      <c r="J1" s="194"/>
    </row>
    <row r="2" spans="1:10" x14ac:dyDescent="0.25">
      <c r="A2" s="196" t="s">
        <v>150</v>
      </c>
      <c r="B2" s="196"/>
    </row>
    <row r="3" spans="1:10" x14ac:dyDescent="0.25">
      <c r="A3" s="197" t="s">
        <v>132</v>
      </c>
      <c r="B3" s="197"/>
      <c r="C3" s="197"/>
      <c r="D3" s="197"/>
      <c r="E3" s="197"/>
    </row>
    <row r="4" spans="1:10" x14ac:dyDescent="0.25">
      <c r="A4" s="197" t="s">
        <v>135</v>
      </c>
      <c r="B4" s="197"/>
      <c r="C4" s="197"/>
      <c r="D4" s="197"/>
      <c r="E4" s="197"/>
    </row>
    <row r="5" spans="1:10" s="29" customFormat="1" ht="21" customHeight="1" thickBot="1" x14ac:dyDescent="0.25">
      <c r="A5" s="198" t="s">
        <v>23</v>
      </c>
      <c r="B5" s="198"/>
      <c r="C5" s="198"/>
      <c r="D5" s="198"/>
      <c r="E5" s="198"/>
    </row>
    <row r="6" spans="1:10" s="29" customFormat="1" ht="42" customHeight="1" thickBot="1" x14ac:dyDescent="0.25">
      <c r="A6" s="50" t="s">
        <v>24</v>
      </c>
      <c r="B6" s="51" t="s">
        <v>36</v>
      </c>
      <c r="C6" s="51" t="s">
        <v>37</v>
      </c>
      <c r="D6" s="52" t="s">
        <v>38</v>
      </c>
      <c r="E6" s="53" t="s">
        <v>39</v>
      </c>
      <c r="F6" s="183" t="s">
        <v>147</v>
      </c>
      <c r="G6" s="184" t="s">
        <v>148</v>
      </c>
    </row>
    <row r="7" spans="1:10" s="29" customFormat="1" ht="12.75" x14ac:dyDescent="0.2">
      <c r="A7" s="54" t="s">
        <v>40</v>
      </c>
      <c r="B7" s="55"/>
      <c r="C7" s="56"/>
      <c r="D7" s="56"/>
      <c r="E7" s="57">
        <f>E8+E9</f>
        <v>31350</v>
      </c>
      <c r="F7" s="57">
        <f>F8+F9</f>
        <v>19528</v>
      </c>
      <c r="G7" s="57">
        <f>G8+G9</f>
        <v>-11822</v>
      </c>
    </row>
    <row r="8" spans="1:10" s="29" customFormat="1" ht="12.75" x14ac:dyDescent="0.2">
      <c r="A8" s="58" t="s">
        <v>41</v>
      </c>
      <c r="B8" s="59"/>
      <c r="C8" s="60"/>
      <c r="D8" s="60"/>
      <c r="E8" s="61">
        <v>18216</v>
      </c>
      <c r="F8" s="61">
        <v>18531</v>
      </c>
      <c r="G8" s="61">
        <f>F8-E8</f>
        <v>315</v>
      </c>
    </row>
    <row r="9" spans="1:10" s="29" customFormat="1" ht="12.75" x14ac:dyDescent="0.2">
      <c r="A9" s="58" t="s">
        <v>42</v>
      </c>
      <c r="B9" s="59"/>
      <c r="C9" s="60"/>
      <c r="D9" s="60"/>
      <c r="E9" s="61">
        <f>12754+380</f>
        <v>13134</v>
      </c>
      <c r="F9" s="61">
        <f>12754+380-12754+617</f>
        <v>997</v>
      </c>
      <c r="G9" s="61">
        <f>F9-E9</f>
        <v>-12137</v>
      </c>
    </row>
    <row r="10" spans="1:10" s="29" customFormat="1" ht="12.75" x14ac:dyDescent="0.2">
      <c r="A10" s="62" t="s">
        <v>43</v>
      </c>
      <c r="B10" s="63"/>
      <c r="C10" s="64"/>
      <c r="D10" s="64"/>
      <c r="E10" s="30">
        <v>7330</v>
      </c>
      <c r="F10" s="30">
        <v>7330</v>
      </c>
      <c r="G10" s="61">
        <f>F10-E10</f>
        <v>0</v>
      </c>
    </row>
    <row r="11" spans="1:10" s="29" customFormat="1" ht="12.75" x14ac:dyDescent="0.2">
      <c r="A11" s="62" t="s">
        <v>44</v>
      </c>
      <c r="B11" s="63"/>
      <c r="C11" s="64"/>
      <c r="D11" s="64"/>
      <c r="E11" s="30">
        <f>1697+49+2+17510</f>
        <v>19258</v>
      </c>
      <c r="F11" s="30">
        <f>1697+49+2+17510</f>
        <v>19258</v>
      </c>
      <c r="G11" s="61">
        <f>F11-E11</f>
        <v>0</v>
      </c>
    </row>
    <row r="12" spans="1:10" s="29" customFormat="1" ht="13.5" thickBot="1" x14ac:dyDescent="0.25">
      <c r="A12" s="65" t="s">
        <v>45</v>
      </c>
      <c r="B12" s="66"/>
      <c r="C12" s="67"/>
      <c r="D12" s="67"/>
      <c r="E12" s="68">
        <f>1544+629</f>
        <v>2173</v>
      </c>
      <c r="F12" s="68">
        <f>1544+629</f>
        <v>2173</v>
      </c>
      <c r="G12" s="61">
        <f>F12-E12</f>
        <v>0</v>
      </c>
    </row>
    <row r="13" spans="1:10" s="33" customFormat="1" ht="13.5" thickBot="1" x14ac:dyDescent="0.25">
      <c r="A13" s="69" t="s">
        <v>46</v>
      </c>
      <c r="B13" s="70">
        <f>SUM(B7:B11)</f>
        <v>0</v>
      </c>
      <c r="C13" s="32">
        <f>SUM(C7:C11)</f>
        <v>0</v>
      </c>
      <c r="D13" s="32">
        <f>SUM(D7:D11)</f>
        <v>0</v>
      </c>
      <c r="E13" s="32">
        <f>E7+E10+E11+E12</f>
        <v>60111</v>
      </c>
      <c r="F13" s="32">
        <f>F7+F10+F11+F12</f>
        <v>48289</v>
      </c>
      <c r="G13" s="32">
        <f>G7+G10+G11+G12</f>
        <v>-11822</v>
      </c>
    </row>
    <row r="14" spans="1:10" s="29" customFormat="1" ht="12.75" x14ac:dyDescent="0.2">
      <c r="A14" s="54" t="s">
        <v>47</v>
      </c>
      <c r="B14" s="71"/>
      <c r="C14" s="28"/>
      <c r="D14" s="28"/>
      <c r="E14" s="28">
        <f>E15</f>
        <v>0</v>
      </c>
      <c r="F14" s="28">
        <f t="shared" ref="F14:G14" si="0">F15</f>
        <v>12754</v>
      </c>
      <c r="G14" s="28">
        <f t="shared" si="0"/>
        <v>12754</v>
      </c>
    </row>
    <row r="15" spans="1:10" s="29" customFormat="1" ht="12.75" x14ac:dyDescent="0.2">
      <c r="A15" s="72" t="s">
        <v>48</v>
      </c>
      <c r="B15" s="73"/>
      <c r="C15" s="74"/>
      <c r="D15" s="74"/>
      <c r="E15" s="74"/>
      <c r="F15" s="74">
        <v>12754</v>
      </c>
      <c r="G15" s="61">
        <f>F15-E15</f>
        <v>12754</v>
      </c>
    </row>
    <row r="16" spans="1:10" s="29" customFormat="1" ht="12.75" x14ac:dyDescent="0.2">
      <c r="A16" s="62" t="s">
        <v>49</v>
      </c>
      <c r="B16" s="75"/>
      <c r="C16" s="30"/>
      <c r="D16" s="30"/>
      <c r="E16" s="30">
        <v>1000</v>
      </c>
      <c r="F16" s="30">
        <v>1000</v>
      </c>
      <c r="G16" s="61">
        <f>F16-E16</f>
        <v>0</v>
      </c>
    </row>
    <row r="17" spans="1:7" s="29" customFormat="1" ht="12.75" x14ac:dyDescent="0.2">
      <c r="A17" s="62" t="s">
        <v>34</v>
      </c>
      <c r="B17" s="75"/>
      <c r="C17" s="30"/>
      <c r="D17" s="30"/>
      <c r="E17" s="30">
        <f>SUM(E18:E19)</f>
        <v>660</v>
      </c>
      <c r="F17" s="30">
        <f>SUM(F18:F19)</f>
        <v>660</v>
      </c>
      <c r="G17" s="30">
        <f>SUM(G18:G19)</f>
        <v>0</v>
      </c>
    </row>
    <row r="18" spans="1:7" s="29" customFormat="1" ht="12.75" x14ac:dyDescent="0.2">
      <c r="A18" s="76" t="s">
        <v>50</v>
      </c>
      <c r="B18" s="77"/>
      <c r="C18" s="61"/>
      <c r="D18" s="61"/>
      <c r="E18" s="61"/>
      <c r="F18" s="61"/>
      <c r="G18" s="61">
        <f>F18-E18</f>
        <v>0</v>
      </c>
    </row>
    <row r="19" spans="1:7" s="29" customFormat="1" ht="13.5" thickBot="1" x14ac:dyDescent="0.25">
      <c r="A19" s="76" t="s">
        <v>51</v>
      </c>
      <c r="B19" s="78"/>
      <c r="C19" s="79"/>
      <c r="D19" s="79"/>
      <c r="E19" s="79">
        <v>660</v>
      </c>
      <c r="F19" s="79">
        <v>660</v>
      </c>
      <c r="G19" s="61">
        <f>F19-E19</f>
        <v>0</v>
      </c>
    </row>
    <row r="20" spans="1:7" s="33" customFormat="1" ht="14.25" customHeight="1" thickBot="1" x14ac:dyDescent="0.25">
      <c r="A20" s="69" t="s">
        <v>52</v>
      </c>
      <c r="B20" s="70">
        <f>SUM(B14:B19)</f>
        <v>0</v>
      </c>
      <c r="C20" s="32">
        <f>SUM(C14:C19)</f>
        <v>0</v>
      </c>
      <c r="D20" s="32">
        <f>SUM(D14:D19)</f>
        <v>0</v>
      </c>
      <c r="E20" s="32">
        <f>E17+E16+E14</f>
        <v>1660</v>
      </c>
      <c r="F20" s="32">
        <f>F17+F16+F14</f>
        <v>14414</v>
      </c>
      <c r="G20" s="32">
        <f>G17+G16+G14</f>
        <v>12754</v>
      </c>
    </row>
    <row r="21" spans="1:7" s="33" customFormat="1" ht="15.75" customHeight="1" thickBot="1" x14ac:dyDescent="0.25">
      <c r="A21" s="80" t="s">
        <v>53</v>
      </c>
      <c r="B21" s="81"/>
      <c r="C21" s="82"/>
      <c r="D21" s="82"/>
      <c r="E21" s="82">
        <f>E20+E13</f>
        <v>61771</v>
      </c>
      <c r="F21" s="82">
        <f>F20+F13</f>
        <v>62703</v>
      </c>
      <c r="G21" s="82">
        <f>G20+G13</f>
        <v>932</v>
      </c>
    </row>
    <row r="22" spans="1:7" s="29" customFormat="1" ht="12.75" x14ac:dyDescent="0.2">
      <c r="A22" s="83" t="s">
        <v>54</v>
      </c>
      <c r="B22" s="55"/>
      <c r="C22" s="56"/>
      <c r="D22" s="56"/>
      <c r="E22" s="57">
        <f>SUM(E23:E24)</f>
        <v>14500</v>
      </c>
      <c r="F22" s="57">
        <f>SUM(F23:F24)</f>
        <v>16385</v>
      </c>
      <c r="G22" s="57">
        <f>SUM(G23:G24)</f>
        <v>1885</v>
      </c>
    </row>
    <row r="23" spans="1:7" s="29" customFormat="1" ht="12.75" x14ac:dyDescent="0.2">
      <c r="A23" s="72" t="s">
        <v>55</v>
      </c>
      <c r="B23" s="59"/>
      <c r="C23" s="60"/>
      <c r="D23" s="60"/>
      <c r="E23" s="61">
        <v>9123</v>
      </c>
      <c r="F23" s="61">
        <v>11008</v>
      </c>
      <c r="G23" s="61">
        <f>F23-E23</f>
        <v>1885</v>
      </c>
    </row>
    <row r="24" spans="1:7" s="29" customFormat="1" ht="13.5" thickBot="1" x14ac:dyDescent="0.25">
      <c r="A24" s="84" t="s">
        <v>56</v>
      </c>
      <c r="B24" s="85"/>
      <c r="C24" s="86"/>
      <c r="D24" s="86"/>
      <c r="E24" s="87">
        <v>5377</v>
      </c>
      <c r="F24" s="87">
        <v>5377</v>
      </c>
      <c r="G24" s="61">
        <f>F24-E24</f>
        <v>0</v>
      </c>
    </row>
    <row r="25" spans="1:7" s="33" customFormat="1" ht="15.75" customHeight="1" thickBot="1" x14ac:dyDescent="0.25">
      <c r="A25" s="69" t="s">
        <v>57</v>
      </c>
      <c r="B25" s="70"/>
      <c r="C25" s="32"/>
      <c r="D25" s="32"/>
      <c r="E25" s="32">
        <f>SUM(E22)</f>
        <v>14500</v>
      </c>
      <c r="F25" s="32">
        <f>SUM(F22)</f>
        <v>16385</v>
      </c>
      <c r="G25" s="32">
        <f>SUM(G22)</f>
        <v>1885</v>
      </c>
    </row>
    <row r="26" spans="1:7" s="33" customFormat="1" ht="15.75" customHeight="1" thickBot="1" x14ac:dyDescent="0.25">
      <c r="A26" s="88" t="s">
        <v>25</v>
      </c>
      <c r="B26" s="89" t="e">
        <f>B13+B20+B22+#REF!</f>
        <v>#REF!</v>
      </c>
      <c r="C26" s="34">
        <f>C13+C20+C22</f>
        <v>0</v>
      </c>
      <c r="D26" s="34" t="e">
        <f>D13+D20+D22+#REF!</f>
        <v>#REF!</v>
      </c>
      <c r="E26" s="34">
        <f>E13+E20+E22</f>
        <v>76271</v>
      </c>
      <c r="F26" s="34">
        <f>F13+F20+F22</f>
        <v>79088</v>
      </c>
      <c r="G26" s="34">
        <f>G13+G20+G22</f>
        <v>2817</v>
      </c>
    </row>
    <row r="27" spans="1:7" s="29" customFormat="1" ht="12.75" x14ac:dyDescent="0.2"/>
    <row r="28" spans="1:7" s="29" customFormat="1" ht="13.5" thickBot="1" x14ac:dyDescent="0.25">
      <c r="A28" s="198" t="s">
        <v>26</v>
      </c>
      <c r="B28" s="198"/>
      <c r="C28" s="198"/>
      <c r="D28" s="198"/>
      <c r="E28" s="198"/>
    </row>
    <row r="29" spans="1:7" s="29" customFormat="1" ht="40.5" customHeight="1" thickBot="1" x14ac:dyDescent="0.25">
      <c r="A29" s="90" t="s">
        <v>24</v>
      </c>
      <c r="B29" s="91" t="s">
        <v>58</v>
      </c>
      <c r="C29" s="92" t="s">
        <v>32</v>
      </c>
      <c r="D29" s="93" t="s">
        <v>33</v>
      </c>
      <c r="E29" s="91" t="s">
        <v>39</v>
      </c>
      <c r="F29" s="183" t="s">
        <v>147</v>
      </c>
      <c r="G29" s="184" t="s">
        <v>148</v>
      </c>
    </row>
    <row r="30" spans="1:7" s="29" customFormat="1" ht="12.75" x14ac:dyDescent="0.2">
      <c r="A30" s="54" t="s">
        <v>0</v>
      </c>
      <c r="B30" s="71"/>
      <c r="C30" s="28"/>
      <c r="D30" s="28"/>
      <c r="E30" s="28">
        <f>3799+1804+300</f>
        <v>5903</v>
      </c>
      <c r="F30" s="28">
        <f>3799+1804+300</f>
        <v>5903</v>
      </c>
      <c r="G30" s="61">
        <f>F30-E30</f>
        <v>0</v>
      </c>
    </row>
    <row r="31" spans="1:7" s="29" customFormat="1" ht="12.75" x14ac:dyDescent="0.2">
      <c r="A31" s="62" t="s">
        <v>27</v>
      </c>
      <c r="B31" s="75"/>
      <c r="C31" s="30"/>
      <c r="D31" s="30"/>
      <c r="E31" s="30">
        <f>1034+592</f>
        <v>1626</v>
      </c>
      <c r="F31" s="30">
        <f>1034+592</f>
        <v>1626</v>
      </c>
      <c r="G31" s="61">
        <f>F31-E31</f>
        <v>0</v>
      </c>
    </row>
    <row r="32" spans="1:7" s="29" customFormat="1" ht="12.75" x14ac:dyDescent="0.2">
      <c r="A32" s="62" t="s">
        <v>1</v>
      </c>
      <c r="B32" s="75"/>
      <c r="C32" s="30"/>
      <c r="D32" s="30"/>
      <c r="E32" s="30">
        <v>38084</v>
      </c>
      <c r="F32" s="30">
        <f>38084-4050-11338</f>
        <v>22696</v>
      </c>
      <c r="G32" s="61">
        <f>F32-E32</f>
        <v>-15388</v>
      </c>
    </row>
    <row r="33" spans="1:7" s="29" customFormat="1" ht="12.75" x14ac:dyDescent="0.2">
      <c r="A33" s="62" t="s">
        <v>28</v>
      </c>
      <c r="B33" s="75"/>
      <c r="C33" s="30"/>
      <c r="D33" s="30"/>
      <c r="E33" s="30">
        <f>733+154</f>
        <v>887</v>
      </c>
      <c r="F33" s="30">
        <f>733+154</f>
        <v>887</v>
      </c>
      <c r="G33" s="61">
        <f>F33-E33</f>
        <v>0</v>
      </c>
    </row>
    <row r="34" spans="1:7" s="29" customFormat="1" ht="12.75" x14ac:dyDescent="0.2">
      <c r="A34" s="62" t="s">
        <v>59</v>
      </c>
      <c r="B34" s="75"/>
      <c r="C34" s="30"/>
      <c r="D34" s="30"/>
      <c r="E34" s="30">
        <f>SUM(E35:E38)</f>
        <v>23034</v>
      </c>
      <c r="F34" s="30">
        <f>SUM(F35:F38)</f>
        <v>20976</v>
      </c>
      <c r="G34" s="30">
        <f>SUM(G35:G38)</f>
        <v>-2058</v>
      </c>
    </row>
    <row r="35" spans="1:7" s="29" customFormat="1" ht="12.75" x14ac:dyDescent="0.2">
      <c r="A35" s="72" t="s">
        <v>60</v>
      </c>
      <c r="B35" s="77"/>
      <c r="C35" s="61"/>
      <c r="D35" s="61"/>
      <c r="E35" s="61"/>
      <c r="F35" s="61"/>
      <c r="G35" s="61">
        <f>F35-E35</f>
        <v>0</v>
      </c>
    </row>
    <row r="36" spans="1:7" s="29" customFormat="1" ht="12.75" x14ac:dyDescent="0.2">
      <c r="A36" s="72" t="s">
        <v>61</v>
      </c>
      <c r="B36" s="77"/>
      <c r="C36" s="61"/>
      <c r="D36" s="61"/>
      <c r="E36" s="61">
        <f>6306</f>
        <v>6306</v>
      </c>
      <c r="F36" s="61">
        <f>6306-100</f>
        <v>6206</v>
      </c>
      <c r="G36" s="61">
        <f>F36-E36</f>
        <v>-100</v>
      </c>
    </row>
    <row r="37" spans="1:7" s="29" customFormat="1" ht="12.75" x14ac:dyDescent="0.2">
      <c r="A37" s="72" t="s">
        <v>62</v>
      </c>
      <c r="B37" s="77"/>
      <c r="C37" s="61"/>
      <c r="D37" s="61"/>
      <c r="E37" s="61">
        <v>4078</v>
      </c>
      <c r="F37" s="61">
        <v>4078</v>
      </c>
      <c r="G37" s="61">
        <f>F37-E37</f>
        <v>0</v>
      </c>
    </row>
    <row r="38" spans="1:7" s="29" customFormat="1" ht="13.5" thickBot="1" x14ac:dyDescent="0.25">
      <c r="A38" s="72" t="s">
        <v>63</v>
      </c>
      <c r="B38" s="94"/>
      <c r="C38" s="31"/>
      <c r="D38" s="31"/>
      <c r="E38" s="31">
        <f>12350+300</f>
        <v>12650</v>
      </c>
      <c r="F38" s="31">
        <f>12350+300-1958</f>
        <v>10692</v>
      </c>
      <c r="G38" s="61">
        <f>F38-E38</f>
        <v>-1958</v>
      </c>
    </row>
    <row r="39" spans="1:7" s="29" customFormat="1" ht="13.5" thickBot="1" x14ac:dyDescent="0.25">
      <c r="A39" s="69" t="s">
        <v>64</v>
      </c>
      <c r="B39" s="70">
        <f>SUM(B30:B38)</f>
        <v>0</v>
      </c>
      <c r="C39" s="32">
        <f>SUM(C30:C38)</f>
        <v>0</v>
      </c>
      <c r="D39" s="32">
        <f>SUM(D30:D38)</f>
        <v>0</v>
      </c>
      <c r="E39" s="32">
        <f>E30+E31+E32+E33+E34</f>
        <v>69534</v>
      </c>
      <c r="F39" s="32">
        <f>F30+F31+F32+F33+F34</f>
        <v>52088</v>
      </c>
      <c r="G39" s="32">
        <f>G30+G31+G32+G33+G34</f>
        <v>-17446</v>
      </c>
    </row>
    <row r="40" spans="1:7" s="29" customFormat="1" ht="12.75" x14ac:dyDescent="0.2">
      <c r="A40" s="54" t="s">
        <v>35</v>
      </c>
      <c r="B40" s="75"/>
      <c r="C40" s="30"/>
      <c r="D40" s="30"/>
      <c r="E40" s="30">
        <v>4863</v>
      </c>
      <c r="F40" s="30">
        <f>4863+46+4000</f>
        <v>8909</v>
      </c>
      <c r="G40" s="61">
        <f>F40-E40</f>
        <v>4046</v>
      </c>
    </row>
    <row r="41" spans="1:7" s="29" customFormat="1" ht="12.75" x14ac:dyDescent="0.2">
      <c r="A41" s="95" t="s">
        <v>22</v>
      </c>
      <c r="B41" s="71"/>
      <c r="C41" s="28"/>
      <c r="D41" s="28"/>
      <c r="E41" s="28">
        <v>1700</v>
      </c>
      <c r="F41" s="28">
        <f>1700+11338+4050</f>
        <v>17088</v>
      </c>
      <c r="G41" s="61">
        <f>F41-E41</f>
        <v>15388</v>
      </c>
    </row>
    <row r="42" spans="1:7" s="29" customFormat="1" ht="12.75" x14ac:dyDescent="0.2">
      <c r="A42" s="62" t="s">
        <v>65</v>
      </c>
      <c r="B42" s="75"/>
      <c r="C42" s="30"/>
      <c r="D42" s="30"/>
      <c r="E42" s="30">
        <f>SUM(E43:E45)</f>
        <v>174</v>
      </c>
      <c r="F42" s="30">
        <f>SUM(F43:F45)</f>
        <v>274</v>
      </c>
      <c r="G42" s="30">
        <f>SUM(G43:G45)</f>
        <v>100</v>
      </c>
    </row>
    <row r="43" spans="1:7" s="29" customFormat="1" ht="12.75" x14ac:dyDescent="0.2">
      <c r="A43" s="72" t="s">
        <v>66</v>
      </c>
      <c r="B43" s="77"/>
      <c r="C43" s="61"/>
      <c r="D43" s="61"/>
      <c r="E43" s="61"/>
      <c r="F43" s="61"/>
      <c r="G43" s="61">
        <f>F43-E43</f>
        <v>0</v>
      </c>
    </row>
    <row r="44" spans="1:7" s="29" customFormat="1" ht="12.75" x14ac:dyDescent="0.2">
      <c r="A44" s="72" t="s">
        <v>67</v>
      </c>
      <c r="B44" s="77"/>
      <c r="C44" s="61"/>
      <c r="D44" s="61"/>
      <c r="E44" s="61">
        <v>174</v>
      </c>
      <c r="F44" s="61">
        <f>174-174+100</f>
        <v>100</v>
      </c>
      <c r="G44" s="61">
        <f>F44-E44</f>
        <v>-74</v>
      </c>
    </row>
    <row r="45" spans="1:7" s="29" customFormat="1" ht="13.5" thickBot="1" x14ac:dyDescent="0.25">
      <c r="A45" s="72" t="s">
        <v>68</v>
      </c>
      <c r="B45" s="96"/>
      <c r="C45" s="87"/>
      <c r="D45" s="87"/>
      <c r="E45" s="87"/>
      <c r="F45" s="87">
        <v>174</v>
      </c>
      <c r="G45" s="61">
        <f>F45-E45</f>
        <v>174</v>
      </c>
    </row>
    <row r="46" spans="1:7" s="29" customFormat="1" ht="13.5" thickBot="1" x14ac:dyDescent="0.25">
      <c r="A46" s="69" t="s">
        <v>69</v>
      </c>
      <c r="B46" s="70">
        <f>SUM(B40:B45)</f>
        <v>0</v>
      </c>
      <c r="C46" s="32">
        <f>SUM(C40:C45)</f>
        <v>0</v>
      </c>
      <c r="D46" s="32">
        <f>SUM(D40:D45)</f>
        <v>0</v>
      </c>
      <c r="E46" s="32">
        <f>E40+E41+E42</f>
        <v>6737</v>
      </c>
      <c r="F46" s="32">
        <f>F40+F41+F42</f>
        <v>26271</v>
      </c>
      <c r="G46" s="32">
        <f>G40+G41+G42</f>
        <v>19534</v>
      </c>
    </row>
    <row r="47" spans="1:7" s="33" customFormat="1" ht="15.75" customHeight="1" thickBot="1" x14ac:dyDescent="0.25">
      <c r="A47" s="80" t="s">
        <v>70</v>
      </c>
      <c r="B47" s="81"/>
      <c r="C47" s="82"/>
      <c r="D47" s="82"/>
      <c r="E47" s="82">
        <f>E46+E39</f>
        <v>76271</v>
      </c>
      <c r="F47" s="82">
        <f>F46+F39</f>
        <v>78359</v>
      </c>
      <c r="G47" s="82">
        <f>G46+G39</f>
        <v>2088</v>
      </c>
    </row>
    <row r="48" spans="1:7" s="29" customFormat="1" ht="15.75" customHeight="1" thickBot="1" x14ac:dyDescent="0.25">
      <c r="A48" s="97" t="s">
        <v>71</v>
      </c>
      <c r="B48" s="98"/>
      <c r="C48" s="99"/>
      <c r="D48" s="99"/>
      <c r="E48" s="100">
        <v>0</v>
      </c>
      <c r="F48" s="100">
        <v>729</v>
      </c>
      <c r="G48" s="100">
        <f>F48-E48</f>
        <v>729</v>
      </c>
    </row>
    <row r="49" spans="1:8" s="33" customFormat="1" ht="15.75" customHeight="1" thickBot="1" x14ac:dyDescent="0.25">
      <c r="A49" s="88" t="s">
        <v>29</v>
      </c>
      <c r="B49" s="89" t="e">
        <f>B39+B46+B48+#REF!</f>
        <v>#REF!</v>
      </c>
      <c r="C49" s="34">
        <f>C39+C46+C48</f>
        <v>0</v>
      </c>
      <c r="D49" s="34" t="e">
        <f>D39+D46+D48+#REF!</f>
        <v>#REF!</v>
      </c>
      <c r="E49" s="34">
        <f>E48+E47</f>
        <v>76271</v>
      </c>
      <c r="F49" s="34">
        <f>F48+F47</f>
        <v>79088</v>
      </c>
      <c r="G49" s="34">
        <f>G48+G47</f>
        <v>2817</v>
      </c>
      <c r="H49" s="33" t="s">
        <v>151</v>
      </c>
    </row>
    <row r="52" spans="1:8" x14ac:dyDescent="0.25">
      <c r="A52" s="101"/>
      <c r="B52" s="101"/>
      <c r="C52" s="101"/>
      <c r="D52" s="101"/>
      <c r="E52" s="101"/>
      <c r="F52" s="101"/>
      <c r="G52" s="101"/>
    </row>
  </sheetData>
  <mergeCells count="5">
    <mergeCell ref="A2:B2"/>
    <mergeCell ref="A3:E3"/>
    <mergeCell ref="A4:E4"/>
    <mergeCell ref="A5:E5"/>
    <mergeCell ref="A28:E28"/>
  </mergeCells>
  <pageMargins left="0.15748031496062992" right="0.15748031496062992" top="0.6692913385826772" bottom="0.70866141732283472" header="0.51181102362204722" footer="0.51181102362204722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16" zoomScaleSheetLayoutView="100" workbookViewId="0">
      <selection activeCell="C40" sqref="C40"/>
    </sheetView>
  </sheetViews>
  <sheetFormatPr defaultRowHeight="12.75" x14ac:dyDescent="0.2"/>
  <cols>
    <col min="1" max="1" width="90.85546875" style="105" customWidth="1"/>
    <col min="2" max="2" width="13.85546875" style="114" customWidth="1"/>
    <col min="3" max="3" width="14.28515625" style="114" customWidth="1"/>
    <col min="4" max="4" width="10.5703125" style="114" customWidth="1"/>
    <col min="5" max="5" width="3" style="105" customWidth="1"/>
    <col min="6" max="16384" width="9.140625" style="105"/>
  </cols>
  <sheetData>
    <row r="1" spans="1:4" x14ac:dyDescent="0.2">
      <c r="A1" s="105" t="s">
        <v>159</v>
      </c>
    </row>
    <row r="2" spans="1:4" s="104" customFormat="1" ht="15" customHeight="1" x14ac:dyDescent="0.25">
      <c r="A2" s="102" t="s">
        <v>152</v>
      </c>
      <c r="B2" s="103"/>
      <c r="C2" s="103"/>
      <c r="D2" s="103"/>
    </row>
    <row r="3" spans="1:4" x14ac:dyDescent="0.2">
      <c r="A3" s="199"/>
      <c r="B3" s="199"/>
      <c r="C3" s="105"/>
      <c r="D3" s="105"/>
    </row>
    <row r="4" spans="1:4" s="106" customFormat="1" ht="34.5" x14ac:dyDescent="0.25">
      <c r="A4" s="106" t="s">
        <v>6</v>
      </c>
      <c r="B4" s="107" t="s">
        <v>154</v>
      </c>
      <c r="C4" s="107" t="s">
        <v>153</v>
      </c>
      <c r="D4" s="185" t="s">
        <v>148</v>
      </c>
    </row>
    <row r="5" spans="1:4" s="109" customFormat="1" x14ac:dyDescent="0.2">
      <c r="A5" s="108" t="s">
        <v>72</v>
      </c>
      <c r="B5" s="108"/>
      <c r="C5" s="108"/>
      <c r="D5" s="108"/>
    </row>
    <row r="6" spans="1:4" s="110" customFormat="1" ht="13.35" customHeight="1" x14ac:dyDescent="0.2">
      <c r="A6" s="111" t="s">
        <v>7</v>
      </c>
      <c r="B6" s="112">
        <f>B7+B8+B13+B17+B14+B15</f>
        <v>15777461</v>
      </c>
      <c r="C6" s="112">
        <f>C7+C8+C13+C17+C14+C15</f>
        <v>15805528</v>
      </c>
      <c r="D6" s="112">
        <f>D7+D8+D13+D17+D14+D15</f>
        <v>28067</v>
      </c>
    </row>
    <row r="7" spans="1:4" ht="13.35" customHeight="1" x14ac:dyDescent="0.2">
      <c r="A7" s="113" t="s">
        <v>8</v>
      </c>
      <c r="B7" s="114">
        <v>0</v>
      </c>
      <c r="C7" s="114">
        <v>0</v>
      </c>
      <c r="D7" s="114">
        <f>C7-B7</f>
        <v>0</v>
      </c>
    </row>
    <row r="8" spans="1:4" ht="13.35" customHeight="1" x14ac:dyDescent="0.2">
      <c r="A8" s="115" t="s">
        <v>9</v>
      </c>
      <c r="B8" s="114">
        <f>B9+B10+B11+B12+B34</f>
        <v>9238661</v>
      </c>
      <c r="C8" s="114">
        <f>C9+C10+C11+C12+C34</f>
        <v>9238661</v>
      </c>
      <c r="D8" s="114">
        <f>D9+D10+D11+D12+D34</f>
        <v>0</v>
      </c>
    </row>
    <row r="9" spans="1:4" ht="13.35" customHeight="1" x14ac:dyDescent="0.2">
      <c r="A9" s="116" t="s">
        <v>73</v>
      </c>
      <c r="B9" s="114">
        <v>2091091</v>
      </c>
      <c r="C9" s="114">
        <v>2091091</v>
      </c>
      <c r="D9" s="114">
        <f>C9-B9</f>
        <v>0</v>
      </c>
    </row>
    <row r="10" spans="1:4" ht="13.35" customHeight="1" x14ac:dyDescent="0.2">
      <c r="A10" s="117" t="s">
        <v>74</v>
      </c>
      <c r="B10" s="114">
        <v>3328000</v>
      </c>
      <c r="C10" s="114">
        <v>3328000</v>
      </c>
      <c r="D10" s="114">
        <f t="shared" ref="D10:D12" si="0">C10-B10</f>
        <v>0</v>
      </c>
    </row>
    <row r="11" spans="1:4" ht="13.35" customHeight="1" x14ac:dyDescent="0.2">
      <c r="A11" s="117" t="s">
        <v>75</v>
      </c>
      <c r="B11" s="114">
        <v>100000</v>
      </c>
      <c r="C11" s="114">
        <v>100000</v>
      </c>
      <c r="D11" s="114">
        <f t="shared" si="0"/>
        <v>0</v>
      </c>
    </row>
    <row r="12" spans="1:4" ht="13.35" customHeight="1" x14ac:dyDescent="0.2">
      <c r="A12" s="117" t="s">
        <v>76</v>
      </c>
      <c r="B12" s="114">
        <v>1661640</v>
      </c>
      <c r="C12" s="114">
        <v>1661640</v>
      </c>
      <c r="D12" s="114">
        <f t="shared" si="0"/>
        <v>0</v>
      </c>
    </row>
    <row r="13" spans="1:4" ht="13.35" customHeight="1" x14ac:dyDescent="0.2">
      <c r="A13" s="113" t="s">
        <v>77</v>
      </c>
      <c r="B13" s="114">
        <f>4000000</f>
        <v>4000000</v>
      </c>
      <c r="C13" s="114">
        <f>4000000</f>
        <v>4000000</v>
      </c>
      <c r="D13" s="114">
        <f>C13-B13</f>
        <v>0</v>
      </c>
    </row>
    <row r="14" spans="1:4" ht="13.35" customHeight="1" x14ac:dyDescent="0.2">
      <c r="A14" s="113" t="s">
        <v>78</v>
      </c>
      <c r="B14" s="114">
        <v>7650</v>
      </c>
      <c r="C14" s="114">
        <v>7650</v>
      </c>
      <c r="D14" s="114">
        <f>C14-B14</f>
        <v>0</v>
      </c>
    </row>
    <row r="15" spans="1:4" ht="13.35" customHeight="1" x14ac:dyDescent="0.2">
      <c r="A15" s="113" t="s">
        <v>79</v>
      </c>
      <c r="B15" s="114">
        <v>2531150</v>
      </c>
      <c r="C15" s="114">
        <v>2531150</v>
      </c>
      <c r="D15" s="114">
        <f>C15-B15</f>
        <v>0</v>
      </c>
    </row>
    <row r="16" spans="1:4" ht="13.35" customHeight="1" x14ac:dyDescent="0.2">
      <c r="A16" s="113" t="s">
        <v>80</v>
      </c>
      <c r="B16" s="114">
        <v>0</v>
      </c>
      <c r="C16" s="114">
        <v>0</v>
      </c>
      <c r="D16" s="114">
        <f>C16-B16</f>
        <v>0</v>
      </c>
    </row>
    <row r="17" spans="1:4" ht="13.35" customHeight="1" x14ac:dyDescent="0.2">
      <c r="A17" s="113" t="s">
        <v>165</v>
      </c>
      <c r="B17" s="114">
        <v>0</v>
      </c>
      <c r="C17" s="114">
        <v>28067</v>
      </c>
      <c r="D17" s="114">
        <f>C17-B17</f>
        <v>28067</v>
      </c>
    </row>
    <row r="18" spans="1:4" ht="13.35" customHeight="1" x14ac:dyDescent="0.2">
      <c r="A18" s="118" t="s">
        <v>10</v>
      </c>
      <c r="B18" s="119">
        <f>B19+B20+B21+B22</f>
        <v>0</v>
      </c>
      <c r="C18" s="119">
        <f>C19+C20+C21+C22</f>
        <v>0</v>
      </c>
      <c r="D18" s="119">
        <f>D19+D20+D21+D22</f>
        <v>0</v>
      </c>
    </row>
    <row r="19" spans="1:4" ht="13.35" customHeight="1" x14ac:dyDescent="0.2">
      <c r="A19" s="120" t="s">
        <v>81</v>
      </c>
      <c r="B19" s="114">
        <v>0</v>
      </c>
      <c r="C19" s="114">
        <v>0</v>
      </c>
      <c r="D19" s="114">
        <v>0</v>
      </c>
    </row>
    <row r="20" spans="1:4" ht="13.35" customHeight="1" x14ac:dyDescent="0.2">
      <c r="A20" s="121" t="s">
        <v>82</v>
      </c>
      <c r="B20" s="114">
        <v>0</v>
      </c>
      <c r="C20" s="114">
        <v>0</v>
      </c>
      <c r="D20" s="114">
        <v>0</v>
      </c>
    </row>
    <row r="21" spans="1:4" ht="13.35" customHeight="1" x14ac:dyDescent="0.2">
      <c r="A21" s="113" t="s">
        <v>83</v>
      </c>
      <c r="B21" s="114">
        <v>0</v>
      </c>
      <c r="C21" s="114">
        <v>0</v>
      </c>
      <c r="D21" s="114">
        <v>0</v>
      </c>
    </row>
    <row r="22" spans="1:4" ht="13.35" customHeight="1" x14ac:dyDescent="0.2">
      <c r="A22" s="113" t="s">
        <v>84</v>
      </c>
      <c r="B22" s="114">
        <v>0</v>
      </c>
      <c r="C22" s="114">
        <v>0</v>
      </c>
      <c r="D22" s="114">
        <v>0</v>
      </c>
    </row>
    <row r="23" spans="1:4" ht="13.35" customHeight="1" x14ac:dyDescent="0.2">
      <c r="A23" s="118" t="s">
        <v>11</v>
      </c>
      <c r="B23" s="119">
        <f>B24+B25+B26+B27+B28+B29</f>
        <v>1238330</v>
      </c>
      <c r="C23" s="119">
        <f>C24+C25+C26+C27+C28+C29</f>
        <v>1369753</v>
      </c>
      <c r="D23" s="119">
        <f>D24+D25+D26+D27+D28+D29</f>
        <v>131423</v>
      </c>
    </row>
    <row r="24" spans="1:4" ht="13.35" customHeight="1" x14ac:dyDescent="0.2">
      <c r="A24" s="113" t="s">
        <v>85</v>
      </c>
      <c r="B24" s="114">
        <v>0</v>
      </c>
      <c r="C24" s="114">
        <v>131423</v>
      </c>
      <c r="D24" s="114">
        <f>C24-B24</f>
        <v>131423</v>
      </c>
    </row>
    <row r="25" spans="1:4" ht="13.35" customHeight="1" x14ac:dyDescent="0.2">
      <c r="A25" s="113" t="s">
        <v>86</v>
      </c>
      <c r="B25" s="114">
        <v>1238330</v>
      </c>
      <c r="C25" s="114">
        <v>1238330</v>
      </c>
      <c r="D25" s="114">
        <f>C25-B25</f>
        <v>0</v>
      </c>
    </row>
    <row r="26" spans="1:4" ht="13.35" customHeight="1" x14ac:dyDescent="0.2">
      <c r="A26" s="113" t="s">
        <v>87</v>
      </c>
      <c r="B26" s="114">
        <v>0</v>
      </c>
      <c r="C26" s="114">
        <v>0</v>
      </c>
      <c r="D26" s="114">
        <v>0</v>
      </c>
    </row>
    <row r="27" spans="1:4" ht="26.25" customHeight="1" x14ac:dyDescent="0.2">
      <c r="A27" s="113" t="s">
        <v>88</v>
      </c>
      <c r="B27" s="114">
        <v>0</v>
      </c>
      <c r="C27" s="114">
        <v>0</v>
      </c>
      <c r="D27" s="114">
        <v>0</v>
      </c>
    </row>
    <row r="28" spans="1:4" ht="13.35" customHeight="1" x14ac:dyDescent="0.2">
      <c r="A28" s="113" t="s">
        <v>89</v>
      </c>
      <c r="B28" s="114">
        <v>0</v>
      </c>
      <c r="C28" s="114">
        <v>0</v>
      </c>
      <c r="D28" s="114">
        <v>0</v>
      </c>
    </row>
    <row r="29" spans="1:4" ht="13.35" customHeight="1" x14ac:dyDescent="0.2">
      <c r="A29" s="113" t="s">
        <v>90</v>
      </c>
      <c r="B29" s="114">
        <v>0</v>
      </c>
      <c r="C29" s="114">
        <v>0</v>
      </c>
      <c r="D29" s="114">
        <v>0</v>
      </c>
    </row>
    <row r="30" spans="1:4" ht="13.35" customHeight="1" x14ac:dyDescent="0.2">
      <c r="A30" s="118" t="s">
        <v>91</v>
      </c>
      <c r="B30" s="119">
        <f>SUM(B31:B32)</f>
        <v>1200000</v>
      </c>
      <c r="C30" s="119">
        <f>SUM(C31:C32)</f>
        <v>1200000</v>
      </c>
      <c r="D30" s="119">
        <f>SUM(D31:D32)</f>
        <v>0</v>
      </c>
    </row>
    <row r="31" spans="1:4" ht="13.35" customHeight="1" x14ac:dyDescent="0.2">
      <c r="A31" s="113" t="s">
        <v>92</v>
      </c>
      <c r="B31" s="114">
        <v>1200000</v>
      </c>
      <c r="C31" s="114">
        <v>1200000</v>
      </c>
      <c r="D31" s="114">
        <f>C31-B31</f>
        <v>0</v>
      </c>
    </row>
    <row r="32" spans="1:4" ht="13.35" customHeight="1" x14ac:dyDescent="0.2">
      <c r="A32" s="113" t="s">
        <v>93</v>
      </c>
      <c r="B32" s="114">
        <v>0</v>
      </c>
      <c r="C32" s="114">
        <v>0</v>
      </c>
      <c r="D32" s="114">
        <v>0</v>
      </c>
    </row>
    <row r="33" spans="1:4" ht="13.35" customHeight="1" x14ac:dyDescent="0.2">
      <c r="A33" s="118" t="s">
        <v>94</v>
      </c>
      <c r="B33" s="119">
        <v>0</v>
      </c>
      <c r="C33" s="119">
        <v>0</v>
      </c>
      <c r="D33" s="119">
        <v>0</v>
      </c>
    </row>
    <row r="34" spans="1:4" ht="13.35" customHeight="1" x14ac:dyDescent="0.2">
      <c r="A34" s="118" t="s">
        <v>133</v>
      </c>
      <c r="B34" s="174">
        <v>2057930</v>
      </c>
      <c r="C34" s="174">
        <v>2057930</v>
      </c>
      <c r="D34" s="174">
        <f>C34-B34</f>
        <v>0</v>
      </c>
    </row>
    <row r="35" spans="1:4" s="122" customFormat="1" ht="16.5" customHeight="1" x14ac:dyDescent="0.2">
      <c r="A35" s="123" t="s">
        <v>12</v>
      </c>
      <c r="B35" s="124">
        <f>B6+B18+B23+B30</f>
        <v>18215791</v>
      </c>
      <c r="C35" s="124">
        <f>C6+C18+C23+C30</f>
        <v>18375281</v>
      </c>
      <c r="D35" s="124">
        <f>D6+D18+D23+D30</f>
        <v>159490</v>
      </c>
    </row>
    <row r="36" spans="1:4" s="122" customFormat="1" ht="16.5" customHeight="1" x14ac:dyDescent="0.2">
      <c r="A36" s="186"/>
      <c r="B36" s="187"/>
      <c r="C36" s="187"/>
      <c r="D36" s="187"/>
    </row>
    <row r="37" spans="1:4" s="122" customFormat="1" ht="16.5" customHeight="1" x14ac:dyDescent="0.2">
      <c r="A37" s="188" t="s">
        <v>170</v>
      </c>
      <c r="B37" s="187"/>
      <c r="C37" s="187"/>
      <c r="D37" s="187"/>
    </row>
    <row r="38" spans="1:4" s="122" customFormat="1" ht="16.5" customHeight="1" x14ac:dyDescent="0.2">
      <c r="A38" s="190" t="s">
        <v>166</v>
      </c>
      <c r="B38" s="191">
        <f>B39+B40</f>
        <v>0</v>
      </c>
      <c r="C38" s="191">
        <f>C39+C40</f>
        <v>156080</v>
      </c>
      <c r="D38" s="191">
        <f>D39+D40</f>
        <v>156080</v>
      </c>
    </row>
    <row r="39" spans="1:4" s="122" customFormat="1" ht="16.5" customHeight="1" x14ac:dyDescent="0.2">
      <c r="A39" s="189" t="s">
        <v>167</v>
      </c>
      <c r="B39" s="187"/>
      <c r="C39" s="187">
        <v>156080</v>
      </c>
      <c r="D39" s="114">
        <f>C39-B39</f>
        <v>156080</v>
      </c>
    </row>
    <row r="40" spans="1:4" s="122" customFormat="1" ht="16.5" customHeight="1" x14ac:dyDescent="0.2">
      <c r="A40" s="189" t="s">
        <v>168</v>
      </c>
      <c r="B40" s="187"/>
      <c r="C40" s="187"/>
      <c r="D40" s="114">
        <f>C40-B40</f>
        <v>0</v>
      </c>
    </row>
    <row r="41" spans="1:4" s="122" customFormat="1" ht="16.5" customHeight="1" x14ac:dyDescent="0.2">
      <c r="A41" s="189"/>
      <c r="B41" s="187"/>
      <c r="C41" s="187"/>
      <c r="D41" s="187"/>
    </row>
    <row r="42" spans="1:4" s="122" customFormat="1" ht="16.5" customHeight="1" x14ac:dyDescent="0.2">
      <c r="A42" s="190" t="s">
        <v>169</v>
      </c>
      <c r="B42" s="191">
        <f>B43+B44</f>
        <v>0</v>
      </c>
      <c r="C42" s="191">
        <f t="shared" ref="C42:D42" si="1">C43+C44</f>
        <v>0</v>
      </c>
      <c r="D42" s="191">
        <f t="shared" si="1"/>
        <v>0</v>
      </c>
    </row>
    <row r="43" spans="1:4" s="122" customFormat="1" ht="16.5" customHeight="1" x14ac:dyDescent="0.2">
      <c r="A43" s="188"/>
      <c r="B43" s="187"/>
      <c r="C43" s="187"/>
      <c r="D43" s="114">
        <f>C43-B43</f>
        <v>0</v>
      </c>
    </row>
    <row r="44" spans="1:4" s="122" customFormat="1" ht="16.5" customHeight="1" x14ac:dyDescent="0.2">
      <c r="A44" s="188"/>
      <c r="B44" s="187"/>
      <c r="C44" s="187"/>
      <c r="D44" s="114">
        <f>C44-B44</f>
        <v>0</v>
      </c>
    </row>
    <row r="45" spans="1:4" s="122" customFormat="1" ht="16.5" customHeight="1" x14ac:dyDescent="0.2">
      <c r="A45" s="190" t="s">
        <v>171</v>
      </c>
      <c r="B45" s="191">
        <f>B46+B47</f>
        <v>0</v>
      </c>
      <c r="C45" s="191">
        <f t="shared" ref="C45:D45" si="2">C46+C47</f>
        <v>0</v>
      </c>
      <c r="D45" s="191">
        <f t="shared" si="2"/>
        <v>0</v>
      </c>
    </row>
    <row r="46" spans="1:4" s="122" customFormat="1" ht="16.5" customHeight="1" x14ac:dyDescent="0.2">
      <c r="A46" s="189" t="s">
        <v>172</v>
      </c>
      <c r="B46" s="187"/>
      <c r="C46" s="187"/>
      <c r="D46" s="114">
        <f>C46-B46</f>
        <v>0</v>
      </c>
    </row>
    <row r="47" spans="1:4" s="122" customFormat="1" ht="16.5" customHeight="1" x14ac:dyDescent="0.2">
      <c r="A47" s="188"/>
      <c r="B47" s="187"/>
      <c r="C47" s="187"/>
      <c r="D47" s="114">
        <f>C47-B47</f>
        <v>0</v>
      </c>
    </row>
    <row r="48" spans="1:4" s="122" customFormat="1" ht="16.5" customHeight="1" x14ac:dyDescent="0.2">
      <c r="A48" s="188"/>
      <c r="B48" s="187"/>
      <c r="C48" s="187"/>
      <c r="D48" s="114"/>
    </row>
    <row r="49" spans="1:5" s="122" customFormat="1" ht="16.5" customHeight="1" x14ac:dyDescent="0.2">
      <c r="A49" s="192" t="s">
        <v>173</v>
      </c>
      <c r="B49" s="193">
        <f>B38+B42+B45</f>
        <v>0</v>
      </c>
      <c r="C49" s="193">
        <f>C38+C42+C45</f>
        <v>156080</v>
      </c>
      <c r="D49" s="193">
        <f>D38+D42+D45</f>
        <v>156080</v>
      </c>
    </row>
    <row r="50" spans="1:5" ht="15" customHeight="1" x14ac:dyDescent="0.2">
      <c r="A50" s="125"/>
    </row>
    <row r="51" spans="1:5" ht="17.25" customHeight="1" x14ac:dyDescent="0.2">
      <c r="A51" s="126"/>
      <c r="B51" s="126"/>
      <c r="C51" s="181"/>
      <c r="D51" s="181"/>
    </row>
    <row r="52" spans="1:5" s="130" customFormat="1" ht="17.25" customHeight="1" x14ac:dyDescent="0.25">
      <c r="A52" s="128" t="s">
        <v>95</v>
      </c>
      <c r="B52" s="129">
        <f>B51</f>
        <v>0</v>
      </c>
      <c r="C52" s="129">
        <f>C51</f>
        <v>0</v>
      </c>
      <c r="D52" s="129">
        <f>D51</f>
        <v>0</v>
      </c>
    </row>
    <row r="53" spans="1:5" ht="12.75" customHeight="1" x14ac:dyDescent="0.2">
      <c r="A53" s="127"/>
      <c r="B53" s="127"/>
      <c r="C53" s="127"/>
      <c r="D53" s="127"/>
    </row>
    <row r="54" spans="1:5" s="133" customFormat="1" ht="18" customHeight="1" x14ac:dyDescent="0.25">
      <c r="A54" s="131" t="s">
        <v>96</v>
      </c>
      <c r="B54" s="132">
        <f>B52+B35+B49</f>
        <v>18215791</v>
      </c>
      <c r="C54" s="132">
        <f t="shared" ref="C54:D54" si="3">C52+C35+C49</f>
        <v>18531361</v>
      </c>
      <c r="D54" s="132">
        <f t="shared" si="3"/>
        <v>315570</v>
      </c>
      <c r="E54" s="109" t="s">
        <v>151</v>
      </c>
    </row>
    <row r="55" spans="1:5" ht="13.35" customHeight="1" x14ac:dyDescent="0.2"/>
    <row r="56" spans="1:5" ht="13.35" customHeight="1" x14ac:dyDescent="0.2">
      <c r="A56" s="134"/>
    </row>
    <row r="57" spans="1:5" s="109" customFormat="1" ht="13.35" customHeight="1" x14ac:dyDescent="0.2">
      <c r="A57" s="135"/>
      <c r="B57" s="136"/>
      <c r="C57" s="136"/>
      <c r="D57" s="136"/>
    </row>
    <row r="58" spans="1:5" s="109" customFormat="1" ht="13.35" customHeight="1" x14ac:dyDescent="0.2">
      <c r="A58" s="137"/>
      <c r="B58" s="136"/>
      <c r="C58" s="136"/>
      <c r="D58" s="136"/>
    </row>
    <row r="59" spans="1:5" s="109" customFormat="1" ht="13.35" customHeight="1" x14ac:dyDescent="0.2">
      <c r="A59" s="135"/>
      <c r="B59" s="136"/>
      <c r="C59" s="136"/>
      <c r="D59" s="136"/>
    </row>
    <row r="60" spans="1:5" ht="13.35" customHeight="1" x14ac:dyDescent="0.2"/>
  </sheetData>
  <mergeCells count="1">
    <mergeCell ref="A3:B3"/>
  </mergeCells>
  <pageMargins left="0.98425196850393704" right="0.39370078740157483" top="0.59055118110236227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2" workbookViewId="0">
      <selection activeCell="E44" sqref="E44"/>
    </sheetView>
  </sheetViews>
  <sheetFormatPr defaultRowHeight="12.75" x14ac:dyDescent="0.2"/>
  <cols>
    <col min="1" max="1" width="3.7109375" style="1" customWidth="1"/>
    <col min="2" max="2" width="46.5703125" style="8" customWidth="1"/>
    <col min="3" max="5" width="10" style="1" customWidth="1"/>
    <col min="6" max="6" width="2.85546875" style="1" customWidth="1"/>
    <col min="7" max="16384" width="9.140625" style="1"/>
  </cols>
  <sheetData>
    <row r="1" spans="1:5" x14ac:dyDescent="0.2">
      <c r="A1" s="203" t="s">
        <v>160</v>
      </c>
      <c r="B1" s="203"/>
      <c r="C1" s="203"/>
    </row>
    <row r="2" spans="1:5" ht="13.5" x14ac:dyDescent="0.25">
      <c r="A2" s="200" t="s">
        <v>155</v>
      </c>
      <c r="B2" s="200"/>
      <c r="C2" s="200"/>
      <c r="D2" s="18"/>
      <c r="E2" s="19"/>
    </row>
    <row r="3" spans="1:5" x14ac:dyDescent="0.2">
      <c r="A3" s="18"/>
      <c r="C3" s="19"/>
      <c r="D3" s="19"/>
      <c r="E3" s="19"/>
    </row>
    <row r="4" spans="1:5" x14ac:dyDescent="0.2">
      <c r="A4" s="201" t="s">
        <v>97</v>
      </c>
      <c r="B4" s="202"/>
      <c r="C4" s="202"/>
      <c r="D4" s="48"/>
      <c r="E4" s="48"/>
    </row>
    <row r="5" spans="1:5" x14ac:dyDescent="0.2">
      <c r="A5" s="201" t="s">
        <v>14</v>
      </c>
      <c r="B5" s="201"/>
      <c r="C5" s="201"/>
      <c r="D5" s="2"/>
      <c r="E5" s="2"/>
    </row>
    <row r="6" spans="1:5" x14ac:dyDescent="0.2">
      <c r="A6" s="2"/>
      <c r="B6" s="138"/>
      <c r="C6" s="182" t="s">
        <v>156</v>
      </c>
      <c r="D6" s="182" t="s">
        <v>157</v>
      </c>
      <c r="E6" s="182" t="s">
        <v>148</v>
      </c>
    </row>
    <row r="7" spans="1:5" s="21" customFormat="1" ht="15" customHeight="1" x14ac:dyDescent="0.2">
      <c r="A7" s="20" t="s">
        <v>2</v>
      </c>
      <c r="B7" s="139" t="s">
        <v>98</v>
      </c>
      <c r="C7" s="20"/>
      <c r="D7" s="20"/>
      <c r="E7" s="20"/>
    </row>
    <row r="8" spans="1:5" s="21" customFormat="1" ht="15" customHeight="1" x14ac:dyDescent="0.2">
      <c r="A8" s="140" t="s">
        <v>15</v>
      </c>
      <c r="B8" s="9" t="s">
        <v>99</v>
      </c>
      <c r="C8" s="46">
        <v>520</v>
      </c>
      <c r="D8" s="46">
        <v>520</v>
      </c>
      <c r="E8" s="46">
        <f>D8-C8</f>
        <v>0</v>
      </c>
    </row>
    <row r="9" spans="1:5" s="7" customFormat="1" ht="15" customHeight="1" x14ac:dyDescent="0.2">
      <c r="A9" s="140" t="s">
        <v>16</v>
      </c>
      <c r="B9" s="9" t="s">
        <v>125</v>
      </c>
      <c r="C9" s="46">
        <v>480</v>
      </c>
      <c r="D9" s="46">
        <v>480</v>
      </c>
      <c r="E9" s="46">
        <f>D9-C9</f>
        <v>0</v>
      </c>
    </row>
    <row r="10" spans="1:5" s="3" customFormat="1" ht="15" customHeight="1" x14ac:dyDescent="0.2">
      <c r="B10" s="5" t="s">
        <v>3</v>
      </c>
      <c r="C10" s="23">
        <f>SUM(C8:C9)</f>
        <v>1000</v>
      </c>
      <c r="D10" s="23">
        <f>SUM(D8:D9)</f>
        <v>1000</v>
      </c>
      <c r="E10" s="23">
        <f>SUM(E8:E9)</f>
        <v>0</v>
      </c>
    </row>
    <row r="11" spans="1:5" ht="15" customHeight="1" x14ac:dyDescent="0.2">
      <c r="C11" s="19"/>
      <c r="D11" s="19"/>
      <c r="E11" s="19"/>
    </row>
    <row r="12" spans="1:5" s="3" customFormat="1" ht="25.5" customHeight="1" x14ac:dyDescent="0.2">
      <c r="A12" s="141" t="s">
        <v>17</v>
      </c>
      <c r="B12" s="139" t="s">
        <v>47</v>
      </c>
      <c r="C12" s="14"/>
      <c r="D12" s="14"/>
      <c r="E12" s="14"/>
    </row>
    <row r="13" spans="1:5" ht="15" customHeight="1" x14ac:dyDescent="0.2">
      <c r="A13" s="140" t="s">
        <v>15</v>
      </c>
      <c r="B13" s="9" t="s">
        <v>162</v>
      </c>
      <c r="C13" s="46">
        <v>0</v>
      </c>
      <c r="D13" s="46">
        <v>10122</v>
      </c>
      <c r="E13" s="46">
        <f>D13-C13</f>
        <v>10122</v>
      </c>
    </row>
    <row r="14" spans="1:5" ht="15" customHeight="1" x14ac:dyDescent="0.2">
      <c r="A14" s="10" t="s">
        <v>16</v>
      </c>
      <c r="B14" s="9" t="s">
        <v>163</v>
      </c>
      <c r="C14" s="46">
        <v>0</v>
      </c>
      <c r="D14" s="46">
        <v>2632</v>
      </c>
      <c r="E14" s="46">
        <f>D14-C14</f>
        <v>2632</v>
      </c>
    </row>
    <row r="15" spans="1:5" s="3" customFormat="1" ht="15" customHeight="1" x14ac:dyDescent="0.2">
      <c r="B15" s="5" t="s">
        <v>3</v>
      </c>
      <c r="C15" s="23">
        <f>SUM(C13:C14)</f>
        <v>0</v>
      </c>
      <c r="D15" s="23">
        <f>SUM(D13:D14)</f>
        <v>12754</v>
      </c>
      <c r="E15" s="23">
        <f>SUM(E13:E14)</f>
        <v>12754</v>
      </c>
    </row>
    <row r="16" spans="1:5" ht="15" customHeight="1" x14ac:dyDescent="0.2">
      <c r="B16" s="142"/>
      <c r="C16" s="4"/>
      <c r="D16" s="4"/>
      <c r="E16" s="4"/>
    </row>
    <row r="17" spans="1:5" s="3" customFormat="1" ht="15" customHeight="1" x14ac:dyDescent="0.2">
      <c r="A17" s="3" t="s">
        <v>20</v>
      </c>
      <c r="B17" s="139" t="s">
        <v>34</v>
      </c>
      <c r="C17" s="14"/>
      <c r="D17" s="14"/>
      <c r="E17" s="14"/>
    </row>
    <row r="18" spans="1:5" s="3" customFormat="1" ht="28.5" customHeight="1" x14ac:dyDescent="0.2">
      <c r="A18" s="143" t="s">
        <v>15</v>
      </c>
      <c r="B18" s="144" t="s">
        <v>100</v>
      </c>
      <c r="C18" s="14"/>
      <c r="D18" s="14"/>
      <c r="E18" s="14"/>
    </row>
    <row r="19" spans="1:5" s="6" customFormat="1" ht="15" customHeight="1" x14ac:dyDescent="0.25">
      <c r="A19" s="12" t="s">
        <v>15</v>
      </c>
      <c r="B19" s="145"/>
      <c r="C19" s="47"/>
      <c r="D19" s="47"/>
      <c r="E19" s="47"/>
    </row>
    <row r="20" spans="1:5" s="3" customFormat="1" ht="15" customHeight="1" x14ac:dyDescent="0.2">
      <c r="B20" s="144" t="s">
        <v>3</v>
      </c>
      <c r="C20" s="16">
        <f>SUM(C19:C19)</f>
        <v>0</v>
      </c>
      <c r="D20" s="16">
        <f>SUM(D19:D19)</f>
        <v>0</v>
      </c>
      <c r="E20" s="16">
        <f>SUM(E19:E19)</f>
        <v>0</v>
      </c>
    </row>
    <row r="21" spans="1:5" s="3" customFormat="1" ht="15" customHeight="1" x14ac:dyDescent="0.2">
      <c r="A21" s="7" t="s">
        <v>16</v>
      </c>
      <c r="B21" s="144" t="s">
        <v>101</v>
      </c>
      <c r="C21" s="14"/>
      <c r="D21" s="14"/>
      <c r="E21" s="14"/>
    </row>
    <row r="22" spans="1:5" ht="15" customHeight="1" x14ac:dyDescent="0.2">
      <c r="A22" s="140" t="s">
        <v>15</v>
      </c>
      <c r="B22" s="9" t="s">
        <v>128</v>
      </c>
      <c r="C22" s="46">
        <v>360</v>
      </c>
      <c r="D22" s="46">
        <v>360</v>
      </c>
      <c r="E22" s="46">
        <f>D22-C22</f>
        <v>0</v>
      </c>
    </row>
    <row r="23" spans="1:5" s="6" customFormat="1" ht="15" customHeight="1" x14ac:dyDescent="0.25">
      <c r="A23" s="171" t="s">
        <v>16</v>
      </c>
      <c r="B23" s="172" t="s">
        <v>134</v>
      </c>
      <c r="C23" s="173">
        <v>300</v>
      </c>
      <c r="D23" s="173">
        <v>300</v>
      </c>
      <c r="E23" s="173">
        <f>D23-C23</f>
        <v>0</v>
      </c>
    </row>
    <row r="24" spans="1:5" s="3" customFormat="1" ht="15" customHeight="1" x14ac:dyDescent="0.2">
      <c r="B24" s="146" t="s">
        <v>3</v>
      </c>
      <c r="C24" s="147">
        <f>SUM(C22:C23)</f>
        <v>660</v>
      </c>
      <c r="D24" s="147">
        <f>SUM(D22:D23)</f>
        <v>660</v>
      </c>
      <c r="E24" s="147">
        <f>SUM(E22:E23)</f>
        <v>0</v>
      </c>
    </row>
    <row r="25" spans="1:5" s="3" customFormat="1" ht="15" customHeight="1" x14ac:dyDescent="0.2">
      <c r="B25" s="5" t="s">
        <v>3</v>
      </c>
      <c r="C25" s="23">
        <f>C20+C24</f>
        <v>660</v>
      </c>
      <c r="D25" s="23">
        <f>D20+D24</f>
        <v>660</v>
      </c>
      <c r="E25" s="23">
        <f>E20+E24</f>
        <v>0</v>
      </c>
    </row>
    <row r="26" spans="1:5" s="3" customFormat="1" ht="15" customHeight="1" x14ac:dyDescent="0.2">
      <c r="B26" s="139"/>
      <c r="C26" s="14"/>
      <c r="D26" s="14"/>
      <c r="E26" s="14"/>
    </row>
    <row r="27" spans="1:5" s="3" customFormat="1" ht="30" customHeight="1" x14ac:dyDescent="0.2">
      <c r="B27" s="5" t="s">
        <v>102</v>
      </c>
      <c r="C27" s="23">
        <f>C10+C15+C25</f>
        <v>1660</v>
      </c>
      <c r="D27" s="23">
        <f>D10+D15+D25</f>
        <v>14414</v>
      </c>
      <c r="E27" s="23">
        <f>E10+E15+E25</f>
        <v>12754</v>
      </c>
    </row>
    <row r="28" spans="1:5" s="3" customFormat="1" ht="15" customHeight="1" x14ac:dyDescent="0.2">
      <c r="B28" s="5"/>
      <c r="C28" s="23"/>
      <c r="D28" s="23"/>
      <c r="E28" s="23"/>
    </row>
    <row r="29" spans="1:5" s="3" customFormat="1" ht="15" customHeight="1" x14ac:dyDescent="0.2">
      <c r="A29" s="3" t="s">
        <v>21</v>
      </c>
      <c r="B29" s="139" t="s">
        <v>103</v>
      </c>
      <c r="C29" s="14"/>
      <c r="D29" s="14"/>
      <c r="E29" s="14"/>
    </row>
    <row r="30" spans="1:5" s="6" customFormat="1" ht="15" customHeight="1" x14ac:dyDescent="0.25">
      <c r="A30" s="10" t="s">
        <v>15</v>
      </c>
      <c r="B30" s="9" t="s">
        <v>126</v>
      </c>
      <c r="C30" s="46">
        <v>963</v>
      </c>
      <c r="D30" s="46">
        <v>963</v>
      </c>
      <c r="E30" s="46">
        <f>D30-C30</f>
        <v>0</v>
      </c>
    </row>
    <row r="31" spans="1:5" s="6" customFormat="1" ht="15" customHeight="1" x14ac:dyDescent="0.25">
      <c r="A31" s="10" t="s">
        <v>16</v>
      </c>
      <c r="B31" s="9" t="s">
        <v>142</v>
      </c>
      <c r="C31" s="46">
        <v>3914</v>
      </c>
      <c r="D31" s="46">
        <v>3914</v>
      </c>
      <c r="E31" s="46">
        <f>D31-C31</f>
        <v>0</v>
      </c>
    </row>
    <row r="32" spans="1:5" s="6" customFormat="1" ht="15" customHeight="1" x14ac:dyDescent="0.25">
      <c r="A32" s="171" t="s">
        <v>18</v>
      </c>
      <c r="B32" s="172" t="s">
        <v>143</v>
      </c>
      <c r="C32" s="173">
        <v>500</v>
      </c>
      <c r="D32" s="173">
        <v>500</v>
      </c>
      <c r="E32" s="173">
        <f>D32-C32</f>
        <v>0</v>
      </c>
    </row>
    <row r="33" spans="2:6" s="3" customFormat="1" ht="15" customHeight="1" x14ac:dyDescent="0.2">
      <c r="B33" s="144" t="s">
        <v>3</v>
      </c>
      <c r="C33" s="16">
        <f>SUM(C30:C32)</f>
        <v>5377</v>
      </c>
      <c r="D33" s="16">
        <f>SUM(D30:D32)</f>
        <v>5377</v>
      </c>
      <c r="E33" s="16">
        <f>SUM(E30:E32)</f>
        <v>0</v>
      </c>
    </row>
    <row r="34" spans="2:6" ht="15" customHeight="1" x14ac:dyDescent="0.2">
      <c r="C34" s="17"/>
      <c r="D34" s="17"/>
      <c r="E34" s="17"/>
    </row>
    <row r="35" spans="2:6" s="3" customFormat="1" ht="15" customHeight="1" x14ac:dyDescent="0.2">
      <c r="B35" s="139" t="s">
        <v>104</v>
      </c>
      <c r="C35" s="14">
        <f>C33</f>
        <v>5377</v>
      </c>
      <c r="D35" s="14">
        <f>D33</f>
        <v>5377</v>
      </c>
      <c r="E35" s="14">
        <f>E33</f>
        <v>0</v>
      </c>
    </row>
    <row r="36" spans="2:6" s="3" customFormat="1" ht="15" customHeight="1" x14ac:dyDescent="0.2">
      <c r="B36" s="139"/>
      <c r="C36" s="14"/>
      <c r="D36" s="14"/>
      <c r="E36" s="14"/>
    </row>
    <row r="37" spans="2:6" ht="15" customHeight="1" x14ac:dyDescent="0.2">
      <c r="B37" s="5" t="s">
        <v>4</v>
      </c>
      <c r="C37" s="13">
        <f>C27+C35</f>
        <v>7037</v>
      </c>
      <c r="D37" s="13">
        <f>D27+D35</f>
        <v>19791</v>
      </c>
      <c r="E37" s="13">
        <f>E27+E35</f>
        <v>12754</v>
      </c>
    </row>
    <row r="38" spans="2:6" x14ac:dyDescent="0.2">
      <c r="C38" s="17"/>
      <c r="D38" s="17"/>
      <c r="E38" s="17"/>
    </row>
    <row r="39" spans="2:6" x14ac:dyDescent="0.2">
      <c r="B39" s="22" t="s">
        <v>105</v>
      </c>
      <c r="C39" s="17"/>
      <c r="D39" s="17"/>
      <c r="E39" s="17"/>
    </row>
    <row r="40" spans="2:6" x14ac:dyDescent="0.2">
      <c r="B40" s="148" t="s">
        <v>106</v>
      </c>
      <c r="C40" s="149">
        <f>C37-C41</f>
        <v>6237</v>
      </c>
      <c r="D40" s="149">
        <f>D37-D41</f>
        <v>18991</v>
      </c>
      <c r="E40" s="149">
        <f>E37-E41</f>
        <v>12754</v>
      </c>
    </row>
    <row r="41" spans="2:6" x14ac:dyDescent="0.2">
      <c r="B41" s="11" t="s">
        <v>107</v>
      </c>
      <c r="C41" s="150">
        <f>C19+C23+C32</f>
        <v>800</v>
      </c>
      <c r="D41" s="150">
        <f>D19+D23+D32</f>
        <v>800</v>
      </c>
      <c r="E41" s="150">
        <f>E19+E23+E32</f>
        <v>0</v>
      </c>
      <c r="F41" s="1" t="s">
        <v>151</v>
      </c>
    </row>
    <row r="42" spans="2:6" x14ac:dyDescent="0.2">
      <c r="C42" s="17"/>
      <c r="D42" s="17"/>
      <c r="E42" s="17"/>
    </row>
    <row r="43" spans="2:6" x14ac:dyDescent="0.2">
      <c r="C43" s="17"/>
      <c r="D43" s="17"/>
      <c r="E43" s="17"/>
    </row>
  </sheetData>
  <mergeCells count="4">
    <mergeCell ref="A2:C2"/>
    <mergeCell ref="A4:C4"/>
    <mergeCell ref="A5:C5"/>
    <mergeCell ref="A1:C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topLeftCell="A16" workbookViewId="0">
      <selection activeCell="L50" sqref="L50"/>
    </sheetView>
  </sheetViews>
  <sheetFormatPr defaultRowHeight="12.75" x14ac:dyDescent="0.2"/>
  <cols>
    <col min="1" max="1" width="4.42578125" style="1" customWidth="1"/>
    <col min="2" max="2" width="54.140625" style="18" customWidth="1"/>
    <col min="3" max="3" width="9.42578125" style="4" customWidth="1"/>
    <col min="4" max="5" width="9.5703125" style="4" customWidth="1"/>
    <col min="6" max="6" width="3.140625" style="1" customWidth="1"/>
    <col min="7" max="16384" width="9.140625" style="1"/>
  </cols>
  <sheetData>
    <row r="1" spans="1:5" x14ac:dyDescent="0.2">
      <c r="A1" s="204" t="s">
        <v>161</v>
      </c>
      <c r="B1" s="204"/>
      <c r="C1" s="204"/>
      <c r="D1" s="1"/>
      <c r="E1" s="1"/>
    </row>
    <row r="2" spans="1:5" ht="13.5" x14ac:dyDescent="0.25">
      <c r="A2" s="200" t="s">
        <v>158</v>
      </c>
      <c r="B2" s="200"/>
      <c r="C2" s="200"/>
      <c r="D2" s="1"/>
      <c r="E2" s="1"/>
    </row>
    <row r="3" spans="1:5" ht="24.75" customHeight="1" x14ac:dyDescent="0.2">
      <c r="A3" s="201" t="s">
        <v>108</v>
      </c>
      <c r="B3" s="201"/>
      <c r="C3" s="201"/>
      <c r="D3" s="1"/>
      <c r="E3" s="1"/>
    </row>
    <row r="4" spans="1:5" ht="15.75" customHeight="1" x14ac:dyDescent="0.2">
      <c r="A4" s="2"/>
      <c r="B4" s="2"/>
      <c r="C4" s="182" t="s">
        <v>156</v>
      </c>
      <c r="D4" s="182" t="s">
        <v>157</v>
      </c>
      <c r="E4" s="182" t="s">
        <v>148</v>
      </c>
    </row>
    <row r="5" spans="1:5" x14ac:dyDescent="0.2">
      <c r="A5" s="3" t="s">
        <v>2</v>
      </c>
      <c r="B5" s="5" t="s">
        <v>109</v>
      </c>
      <c r="C5" s="14"/>
      <c r="D5" s="14"/>
      <c r="E5" s="14"/>
    </row>
    <row r="6" spans="1:5" s="44" customFormat="1" ht="13.5" customHeight="1" x14ac:dyDescent="0.2">
      <c r="A6" s="151" t="s">
        <v>15</v>
      </c>
      <c r="B6" s="153" t="s">
        <v>112</v>
      </c>
      <c r="C6" s="154">
        <v>500</v>
      </c>
      <c r="D6" s="154">
        <v>500</v>
      </c>
      <c r="E6" s="154">
        <f>D6-C6</f>
        <v>0</v>
      </c>
    </row>
    <row r="7" spans="1:5" s="44" customFormat="1" ht="15.75" customHeight="1" x14ac:dyDescent="0.2">
      <c r="A7" s="151" t="s">
        <v>16</v>
      </c>
      <c r="B7" s="153" t="s">
        <v>127</v>
      </c>
      <c r="C7" s="154">
        <v>150</v>
      </c>
      <c r="D7" s="154">
        <v>150</v>
      </c>
      <c r="E7" s="154">
        <f t="shared" ref="E7:E14" si="0">D7-C7</f>
        <v>0</v>
      </c>
    </row>
    <row r="8" spans="1:5" s="44" customFormat="1" ht="15.75" customHeight="1" x14ac:dyDescent="0.2">
      <c r="A8" s="151" t="s">
        <v>18</v>
      </c>
      <c r="B8" s="153" t="s">
        <v>129</v>
      </c>
      <c r="C8" s="154">
        <v>963</v>
      </c>
      <c r="D8" s="154">
        <v>963</v>
      </c>
      <c r="E8" s="154">
        <f t="shared" si="0"/>
        <v>0</v>
      </c>
    </row>
    <row r="9" spans="1:5" s="44" customFormat="1" ht="15.75" customHeight="1" x14ac:dyDescent="0.2">
      <c r="A9" s="175" t="s">
        <v>19</v>
      </c>
      <c r="B9" s="176" t="s">
        <v>140</v>
      </c>
      <c r="C9" s="177">
        <v>100</v>
      </c>
      <c r="D9" s="177">
        <v>100</v>
      </c>
      <c r="E9" s="154">
        <f t="shared" si="0"/>
        <v>0</v>
      </c>
    </row>
    <row r="10" spans="1:5" s="44" customFormat="1" ht="15.75" customHeight="1" x14ac:dyDescent="0.2">
      <c r="A10" s="151" t="s">
        <v>110</v>
      </c>
      <c r="B10" s="153" t="s">
        <v>136</v>
      </c>
      <c r="C10" s="154">
        <v>2500</v>
      </c>
      <c r="D10" s="154">
        <v>2500</v>
      </c>
      <c r="E10" s="154">
        <f t="shared" si="0"/>
        <v>0</v>
      </c>
    </row>
    <row r="11" spans="1:5" s="44" customFormat="1" ht="15.75" customHeight="1" x14ac:dyDescent="0.2">
      <c r="A11" s="151" t="s">
        <v>111</v>
      </c>
      <c r="B11" s="176" t="s">
        <v>137</v>
      </c>
      <c r="C11" s="154">
        <v>500</v>
      </c>
      <c r="D11" s="154">
        <v>500</v>
      </c>
      <c r="E11" s="154">
        <f t="shared" si="0"/>
        <v>0</v>
      </c>
    </row>
    <row r="12" spans="1:5" s="44" customFormat="1" ht="15.75" customHeight="1" x14ac:dyDescent="0.2">
      <c r="A12" s="175" t="s">
        <v>145</v>
      </c>
      <c r="B12" s="176" t="s">
        <v>146</v>
      </c>
      <c r="C12" s="177">
        <v>150</v>
      </c>
      <c r="D12" s="177">
        <v>150</v>
      </c>
      <c r="E12" s="154">
        <f t="shared" ref="E12:E13" si="1">D12-C12</f>
        <v>0</v>
      </c>
    </row>
    <row r="13" spans="1:5" s="44" customFormat="1" ht="15.75" customHeight="1" x14ac:dyDescent="0.2">
      <c r="A13" s="151" t="s">
        <v>174</v>
      </c>
      <c r="B13" s="176" t="s">
        <v>175</v>
      </c>
      <c r="C13" s="154">
        <v>0</v>
      </c>
      <c r="D13" s="154">
        <v>4000</v>
      </c>
      <c r="E13" s="154">
        <f t="shared" si="1"/>
        <v>4000</v>
      </c>
    </row>
    <row r="14" spans="1:5" s="44" customFormat="1" ht="18.75" customHeight="1" x14ac:dyDescent="0.2">
      <c r="A14" s="175" t="s">
        <v>176</v>
      </c>
      <c r="B14" s="176" t="s">
        <v>177</v>
      </c>
      <c r="C14" s="177">
        <v>0</v>
      </c>
      <c r="D14" s="177">
        <v>46</v>
      </c>
      <c r="E14" s="154">
        <f t="shared" si="0"/>
        <v>46</v>
      </c>
    </row>
    <row r="15" spans="1:5" x14ac:dyDescent="0.2">
      <c r="A15" s="25"/>
      <c r="B15" s="22" t="s">
        <v>3</v>
      </c>
      <c r="C15" s="155">
        <f>SUM(C6:C14)</f>
        <v>4863</v>
      </c>
      <c r="D15" s="155">
        <f>SUM(D6:D14)</f>
        <v>8909</v>
      </c>
      <c r="E15" s="155">
        <f>SUM(E6:E14)</f>
        <v>4046</v>
      </c>
    </row>
    <row r="16" spans="1:5" x14ac:dyDescent="0.2">
      <c r="A16" s="25"/>
      <c r="B16" s="22"/>
      <c r="C16" s="155"/>
      <c r="D16" s="155"/>
      <c r="E16" s="155"/>
    </row>
    <row r="17" spans="1:5" x14ac:dyDescent="0.2">
      <c r="A17" s="3" t="s">
        <v>13</v>
      </c>
      <c r="B17" s="22" t="s">
        <v>113</v>
      </c>
      <c r="C17" s="14"/>
      <c r="D17" s="14"/>
      <c r="E17" s="14"/>
    </row>
    <row r="18" spans="1:5" s="26" customFormat="1" ht="15.75" x14ac:dyDescent="0.25">
      <c r="A18" s="151" t="s">
        <v>15</v>
      </c>
      <c r="B18" s="45" t="s">
        <v>141</v>
      </c>
      <c r="C18" s="152">
        <v>200</v>
      </c>
      <c r="D18" s="152">
        <v>200</v>
      </c>
      <c r="E18" s="152">
        <f>D18-C18</f>
        <v>0</v>
      </c>
    </row>
    <row r="19" spans="1:5" s="26" customFormat="1" ht="15.75" x14ac:dyDescent="0.25">
      <c r="A19" s="151" t="s">
        <v>16</v>
      </c>
      <c r="B19" s="45" t="s">
        <v>138</v>
      </c>
      <c r="C19" s="152">
        <v>480</v>
      </c>
      <c r="D19" s="152">
        <v>480</v>
      </c>
      <c r="E19" s="152">
        <f t="shared" ref="E19" si="2">D19-C19</f>
        <v>0</v>
      </c>
    </row>
    <row r="20" spans="1:5" s="26" customFormat="1" ht="15.75" x14ac:dyDescent="0.25">
      <c r="A20" s="151" t="s">
        <v>18</v>
      </c>
      <c r="B20" s="45" t="s">
        <v>139</v>
      </c>
      <c r="C20" s="152">
        <v>520</v>
      </c>
      <c r="D20" s="152">
        <v>520</v>
      </c>
      <c r="E20" s="152">
        <f t="shared" ref="E20:E22" si="3">D20-C20</f>
        <v>0</v>
      </c>
    </row>
    <row r="21" spans="1:5" s="26" customFormat="1" ht="15.75" x14ac:dyDescent="0.25">
      <c r="A21" s="151" t="s">
        <v>19</v>
      </c>
      <c r="B21" s="45" t="s">
        <v>162</v>
      </c>
      <c r="C21" s="152">
        <v>0</v>
      </c>
      <c r="D21" s="152">
        <v>11338</v>
      </c>
      <c r="E21" s="152">
        <f t="shared" si="3"/>
        <v>11338</v>
      </c>
    </row>
    <row r="22" spans="1:5" s="26" customFormat="1" ht="15.75" x14ac:dyDescent="0.25">
      <c r="A22" s="151" t="s">
        <v>110</v>
      </c>
      <c r="B22" s="45" t="s">
        <v>163</v>
      </c>
      <c r="C22" s="152">
        <v>0</v>
      </c>
      <c r="D22" s="152">
        <v>4050</v>
      </c>
      <c r="E22" s="152">
        <f t="shared" si="3"/>
        <v>4050</v>
      </c>
    </row>
    <row r="23" spans="1:5" s="26" customFormat="1" ht="15.75" x14ac:dyDescent="0.25">
      <c r="A23" s="178" t="s">
        <v>19</v>
      </c>
      <c r="B23" s="179" t="s">
        <v>144</v>
      </c>
      <c r="C23" s="180">
        <v>500</v>
      </c>
      <c r="D23" s="180">
        <v>500</v>
      </c>
      <c r="E23" s="180">
        <f>D23-C23</f>
        <v>0</v>
      </c>
    </row>
    <row r="24" spans="1:5" s="3" customFormat="1" x14ac:dyDescent="0.2">
      <c r="A24" s="1"/>
      <c r="B24" s="5" t="s">
        <v>3</v>
      </c>
      <c r="C24" s="155">
        <f>SUM(C18:C23)</f>
        <v>1700</v>
      </c>
      <c r="D24" s="155">
        <f>SUM(D18:D23)</f>
        <v>17088</v>
      </c>
      <c r="E24" s="155">
        <f>SUM(E18:E23)</f>
        <v>15388</v>
      </c>
    </row>
    <row r="25" spans="1:5" s="3" customFormat="1" x14ac:dyDescent="0.2">
      <c r="A25" s="1"/>
      <c r="B25" s="5"/>
      <c r="C25" s="155"/>
      <c r="D25" s="155"/>
      <c r="E25" s="155"/>
    </row>
    <row r="26" spans="1:5" s="3" customFormat="1" x14ac:dyDescent="0.2">
      <c r="A26" s="3" t="s">
        <v>20</v>
      </c>
      <c r="B26" s="22" t="s">
        <v>65</v>
      </c>
      <c r="C26" s="14"/>
      <c r="D26" s="14"/>
      <c r="E26" s="14"/>
    </row>
    <row r="27" spans="1:5" s="3" customFormat="1" x14ac:dyDescent="0.2">
      <c r="A27" s="7" t="s">
        <v>15</v>
      </c>
      <c r="B27" s="156" t="s">
        <v>114</v>
      </c>
      <c r="C27" s="16"/>
      <c r="D27" s="16"/>
      <c r="E27" s="16"/>
    </row>
    <row r="28" spans="1:5" x14ac:dyDescent="0.2">
      <c r="A28" s="12"/>
      <c r="B28" s="157"/>
      <c r="C28" s="158"/>
      <c r="D28" s="158"/>
      <c r="E28" s="158"/>
    </row>
    <row r="29" spans="1:5" x14ac:dyDescent="0.2">
      <c r="A29" s="12"/>
      <c r="B29" s="157"/>
      <c r="C29" s="158"/>
      <c r="D29" s="158"/>
      <c r="E29" s="158"/>
    </row>
    <row r="30" spans="1:5" s="3" customFormat="1" x14ac:dyDescent="0.2">
      <c r="B30" s="156" t="s">
        <v>3</v>
      </c>
      <c r="C30" s="16">
        <f>SUM(C28:C29)</f>
        <v>0</v>
      </c>
      <c r="D30" s="16">
        <f>SUM(D28:D29)</f>
        <v>0</v>
      </c>
      <c r="E30" s="16">
        <f>SUM(E28:E29)</f>
        <v>0</v>
      </c>
    </row>
    <row r="31" spans="1:5" s="3" customFormat="1" x14ac:dyDescent="0.2">
      <c r="A31" s="7" t="s">
        <v>16</v>
      </c>
      <c r="B31" s="156" t="s">
        <v>115</v>
      </c>
      <c r="C31" s="14"/>
      <c r="D31" s="14"/>
      <c r="E31" s="14"/>
    </row>
    <row r="32" spans="1:5" x14ac:dyDescent="0.2">
      <c r="A32" s="10" t="s">
        <v>15</v>
      </c>
      <c r="B32" s="159" t="s">
        <v>116</v>
      </c>
      <c r="C32" s="160">
        <v>174</v>
      </c>
      <c r="D32" s="160">
        <v>0</v>
      </c>
      <c r="E32" s="160">
        <f>D32-C32</f>
        <v>-174</v>
      </c>
    </row>
    <row r="33" spans="1:5" x14ac:dyDescent="0.2">
      <c r="A33" s="10" t="s">
        <v>16</v>
      </c>
      <c r="B33" s="159" t="s">
        <v>164</v>
      </c>
      <c r="C33" s="160">
        <v>0</v>
      </c>
      <c r="D33" s="160">
        <v>100</v>
      </c>
      <c r="E33" s="160">
        <f>D33-C33</f>
        <v>100</v>
      </c>
    </row>
    <row r="34" spans="1:5" s="3" customFormat="1" x14ac:dyDescent="0.2">
      <c r="B34" s="156" t="s">
        <v>3</v>
      </c>
      <c r="C34" s="16">
        <f>SUM(C32:C33)</f>
        <v>174</v>
      </c>
      <c r="D34" s="16">
        <f>SUM(D32:D33)</f>
        <v>100</v>
      </c>
      <c r="E34" s="16">
        <f>SUM(E32:E33)</f>
        <v>-74</v>
      </c>
    </row>
    <row r="35" spans="1:5" s="3" customFormat="1" x14ac:dyDescent="0.2">
      <c r="A35" s="7" t="s">
        <v>18</v>
      </c>
      <c r="B35" s="156" t="s">
        <v>117</v>
      </c>
      <c r="C35" s="14"/>
      <c r="D35" s="14"/>
      <c r="E35" s="14"/>
    </row>
    <row r="36" spans="1:5" x14ac:dyDescent="0.2">
      <c r="A36" s="10" t="s">
        <v>15</v>
      </c>
      <c r="B36" s="159" t="s">
        <v>116</v>
      </c>
      <c r="C36" s="160">
        <v>0</v>
      </c>
      <c r="D36" s="160">
        <v>174</v>
      </c>
      <c r="E36" s="160">
        <f>D36-C36</f>
        <v>174</v>
      </c>
    </row>
    <row r="37" spans="1:5" s="3" customFormat="1" x14ac:dyDescent="0.2">
      <c r="B37" s="156" t="s">
        <v>3</v>
      </c>
      <c r="C37" s="16">
        <f>SUM(C36:C36)</f>
        <v>0</v>
      </c>
      <c r="D37" s="16">
        <f>SUM(D36:D36)</f>
        <v>174</v>
      </c>
      <c r="E37" s="16">
        <f>SUM(E36:E36)</f>
        <v>174</v>
      </c>
    </row>
    <row r="38" spans="1:5" ht="12.75" customHeight="1" x14ac:dyDescent="0.2">
      <c r="A38" s="161" t="s">
        <v>19</v>
      </c>
      <c r="B38" s="162" t="s">
        <v>118</v>
      </c>
      <c r="C38" s="24"/>
      <c r="D38" s="24"/>
      <c r="E38" s="24"/>
    </row>
    <row r="39" spans="1:5" s="26" customFormat="1" ht="15.95" customHeight="1" x14ac:dyDescent="0.25">
      <c r="A39" s="163" t="s">
        <v>119</v>
      </c>
      <c r="B39" s="164" t="s">
        <v>120</v>
      </c>
      <c r="C39" s="165">
        <v>300</v>
      </c>
      <c r="D39" s="165">
        <v>300</v>
      </c>
      <c r="E39" s="165">
        <f>D39-C39</f>
        <v>0</v>
      </c>
    </row>
    <row r="40" spans="1:5" ht="15" customHeight="1" x14ac:dyDescent="0.2">
      <c r="A40" s="2"/>
      <c r="B40" s="162" t="s">
        <v>3</v>
      </c>
      <c r="C40" s="15">
        <f>SUM(C39:C39)</f>
        <v>300</v>
      </c>
      <c r="D40" s="15">
        <f>SUM(D39:D39)</f>
        <v>300</v>
      </c>
      <c r="E40" s="15">
        <f>SUM(E39:E39)</f>
        <v>0</v>
      </c>
    </row>
    <row r="41" spans="1:5" s="3" customFormat="1" x14ac:dyDescent="0.2">
      <c r="A41" s="1"/>
      <c r="B41" s="5" t="s">
        <v>3</v>
      </c>
      <c r="C41" s="155">
        <f>C40+C37+C34+C30</f>
        <v>474</v>
      </c>
      <c r="D41" s="155">
        <f>D40+D37+D34+D30</f>
        <v>574</v>
      </c>
      <c r="E41" s="155">
        <f>E40+E37+E34+E30</f>
        <v>100</v>
      </c>
    </row>
    <row r="42" spans="1:5" s="3" customFormat="1" ht="21.75" customHeight="1" x14ac:dyDescent="0.2">
      <c r="B42" s="5" t="s">
        <v>121</v>
      </c>
      <c r="C42" s="14">
        <f>C41+C24+C15</f>
        <v>7037</v>
      </c>
      <c r="D42" s="14">
        <f>D41+D24+D15</f>
        <v>26571</v>
      </c>
      <c r="E42" s="14">
        <f>E41+E24+E15</f>
        <v>19534</v>
      </c>
    </row>
    <row r="43" spans="1:5" s="3" customFormat="1" ht="9.75" customHeight="1" x14ac:dyDescent="0.2">
      <c r="B43" s="5"/>
      <c r="C43" s="14"/>
      <c r="D43" s="14"/>
      <c r="E43" s="14"/>
    </row>
    <row r="44" spans="1:5" s="3" customFormat="1" ht="15" customHeight="1" x14ac:dyDescent="0.2">
      <c r="A44" s="3" t="s">
        <v>21</v>
      </c>
      <c r="B44" s="139" t="s">
        <v>122</v>
      </c>
      <c r="C44" s="14"/>
      <c r="D44" s="14"/>
      <c r="E44" s="14"/>
    </row>
    <row r="45" spans="1:5" s="6" customFormat="1" ht="15" customHeight="1" x14ac:dyDescent="0.25">
      <c r="A45" s="10" t="s">
        <v>15</v>
      </c>
      <c r="B45" s="9" t="s">
        <v>123</v>
      </c>
      <c r="C45" s="46">
        <v>0</v>
      </c>
      <c r="D45" s="46">
        <v>0</v>
      </c>
      <c r="E45" s="46">
        <v>0</v>
      </c>
    </row>
    <row r="46" spans="1:5" s="3" customFormat="1" ht="15" customHeight="1" x14ac:dyDescent="0.2">
      <c r="B46" s="139" t="s">
        <v>3</v>
      </c>
      <c r="C46" s="14">
        <f>SUM(C45:C45)</f>
        <v>0</v>
      </c>
      <c r="D46" s="14">
        <f>SUM(D45:D45)</f>
        <v>0</v>
      </c>
      <c r="E46" s="14">
        <f>SUM(E45:E45)</f>
        <v>0</v>
      </c>
    </row>
    <row r="47" spans="1:5" s="6" customFormat="1" ht="15" customHeight="1" x14ac:dyDescent="0.25">
      <c r="B47" s="139" t="s">
        <v>124</v>
      </c>
      <c r="C47" s="14">
        <v>0</v>
      </c>
      <c r="D47" s="14">
        <v>0</v>
      </c>
      <c r="E47" s="14">
        <v>0</v>
      </c>
    </row>
    <row r="48" spans="1:5" s="3" customFormat="1" x14ac:dyDescent="0.2">
      <c r="A48" s="1"/>
      <c r="B48" s="22" t="s">
        <v>4</v>
      </c>
      <c r="C48" s="14">
        <f>C42+C47</f>
        <v>7037</v>
      </c>
      <c r="D48" s="14">
        <f>D42+D47</f>
        <v>26571</v>
      </c>
      <c r="E48" s="14">
        <f>E42+E47</f>
        <v>19534</v>
      </c>
    </row>
    <row r="49" spans="1:6" s="3" customFormat="1" x14ac:dyDescent="0.2">
      <c r="A49" s="1"/>
      <c r="B49" s="22" t="s">
        <v>105</v>
      </c>
      <c r="C49" s="14"/>
      <c r="D49" s="14"/>
      <c r="E49" s="14"/>
    </row>
    <row r="50" spans="1:6" ht="15.75" customHeight="1" x14ac:dyDescent="0.2">
      <c r="B50" s="148" t="s">
        <v>106</v>
      </c>
      <c r="C50" s="166">
        <f>C48-C51</f>
        <v>6237</v>
      </c>
      <c r="D50" s="166">
        <f>D48-D51</f>
        <v>25771</v>
      </c>
      <c r="E50" s="166">
        <f>E48-E51</f>
        <v>19534</v>
      </c>
    </row>
    <row r="51" spans="1:6" ht="19.5" customHeight="1" x14ac:dyDescent="0.2">
      <c r="B51" s="11" t="s">
        <v>107</v>
      </c>
      <c r="C51" s="167">
        <f>C39+C29+C28+C23</f>
        <v>800</v>
      </c>
      <c r="D51" s="167">
        <f>D39+D29+D28+D23</f>
        <v>800</v>
      </c>
      <c r="E51" s="167">
        <f>E39+E29+E28+E23</f>
        <v>0</v>
      </c>
      <c r="F51" s="1" t="s">
        <v>151</v>
      </c>
    </row>
    <row r="52" spans="1:6" ht="11.25" customHeight="1" x14ac:dyDescent="0.2"/>
    <row r="53" spans="1:6" ht="11.25" customHeight="1" x14ac:dyDescent="0.2"/>
    <row r="54" spans="1:6" ht="11.25" customHeight="1" x14ac:dyDescent="0.2">
      <c r="B54" s="22"/>
      <c r="C54" s="14"/>
      <c r="D54" s="14"/>
      <c r="E54" s="14"/>
    </row>
    <row r="55" spans="1:6" ht="11.25" customHeight="1" x14ac:dyDescent="0.2"/>
    <row r="56" spans="1:6" ht="11.25" customHeight="1" x14ac:dyDescent="0.2"/>
    <row r="57" spans="1:6" ht="11.25" customHeight="1" x14ac:dyDescent="0.2">
      <c r="B57" s="22"/>
    </row>
    <row r="58" spans="1:6" s="44" customFormat="1" x14ac:dyDescent="0.2">
      <c r="A58" s="25"/>
      <c r="B58" s="168"/>
      <c r="C58" s="169"/>
      <c r="D58" s="169"/>
      <c r="E58" s="169"/>
    </row>
    <row r="59" spans="1:6" s="44" customFormat="1" x14ac:dyDescent="0.2">
      <c r="A59" s="25"/>
      <c r="B59" s="168"/>
      <c r="C59" s="169"/>
      <c r="D59" s="169"/>
      <c r="E59" s="169"/>
    </row>
    <row r="60" spans="1:6" s="44" customFormat="1" x14ac:dyDescent="0.2">
      <c r="A60" s="25"/>
      <c r="B60" s="1"/>
      <c r="C60" s="169"/>
      <c r="D60" s="169"/>
      <c r="E60" s="169"/>
    </row>
    <row r="61" spans="1:6" s="44" customFormat="1" x14ac:dyDescent="0.2">
      <c r="A61" s="25"/>
      <c r="B61" s="168"/>
      <c r="C61" s="169"/>
      <c r="D61" s="169"/>
      <c r="E61" s="169"/>
    </row>
    <row r="62" spans="1:6" ht="11.25" customHeight="1" x14ac:dyDescent="0.2">
      <c r="A62" s="25"/>
    </row>
    <row r="63" spans="1:6" ht="11.25" customHeight="1" x14ac:dyDescent="0.2">
      <c r="A63" s="25"/>
    </row>
    <row r="64" spans="1:6" x14ac:dyDescent="0.2">
      <c r="A64" s="25"/>
    </row>
    <row r="65" spans="1:5" s="44" customFormat="1" x14ac:dyDescent="0.2">
      <c r="A65" s="25"/>
      <c r="B65" s="168"/>
      <c r="C65" s="169"/>
      <c r="D65" s="169"/>
      <c r="E65" s="169"/>
    </row>
    <row r="66" spans="1:5" x14ac:dyDescent="0.2">
      <c r="A66" s="25"/>
    </row>
    <row r="67" spans="1:5" x14ac:dyDescent="0.2">
      <c r="A67" s="25"/>
    </row>
    <row r="68" spans="1:5" x14ac:dyDescent="0.2">
      <c r="A68" s="25"/>
      <c r="B68" s="27"/>
      <c r="C68" s="170"/>
      <c r="D68" s="170"/>
      <c r="E68" s="170"/>
    </row>
    <row r="69" spans="1:5" x14ac:dyDescent="0.2">
      <c r="A69" s="25"/>
      <c r="B69" s="27"/>
      <c r="C69" s="170"/>
      <c r="D69" s="170"/>
      <c r="E69" s="170"/>
    </row>
    <row r="70" spans="1:5" x14ac:dyDescent="0.2">
      <c r="B70" s="22"/>
      <c r="C70" s="155"/>
      <c r="D70" s="155"/>
      <c r="E70" s="155"/>
    </row>
    <row r="93" spans="3:5" x14ac:dyDescent="0.2">
      <c r="C93" s="19"/>
      <c r="D93" s="19"/>
      <c r="E93" s="19"/>
    </row>
    <row r="94" spans="3:5" x14ac:dyDescent="0.2">
      <c r="C94" s="19"/>
      <c r="D94" s="19"/>
      <c r="E94" s="19"/>
    </row>
    <row r="95" spans="3:5" x14ac:dyDescent="0.2">
      <c r="C95" s="19"/>
      <c r="D95" s="19"/>
      <c r="E95" s="19"/>
    </row>
    <row r="96" spans="3:5" x14ac:dyDescent="0.2">
      <c r="C96" s="19"/>
      <c r="D96" s="19"/>
      <c r="E96" s="19"/>
    </row>
    <row r="97" spans="1:5" s="6" customFormat="1" ht="13.5" x14ac:dyDescent="0.25">
      <c r="A97" s="1"/>
      <c r="B97" s="18"/>
      <c r="C97" s="19"/>
      <c r="D97" s="19"/>
      <c r="E97" s="19"/>
    </row>
    <row r="98" spans="1:5" s="3" customFormat="1" x14ac:dyDescent="0.2">
      <c r="A98" s="1"/>
      <c r="B98" s="18"/>
      <c r="C98" s="19"/>
      <c r="D98" s="19"/>
      <c r="E98" s="19"/>
    </row>
    <row r="99" spans="1:5" s="7" customFormat="1" x14ac:dyDescent="0.2">
      <c r="A99" s="1"/>
      <c r="B99" s="18"/>
      <c r="C99" s="19"/>
      <c r="D99" s="19"/>
      <c r="E99" s="19"/>
    </row>
    <row r="100" spans="1:5" x14ac:dyDescent="0.2">
      <c r="C100" s="19"/>
      <c r="D100" s="19"/>
      <c r="E100" s="19"/>
    </row>
    <row r="101" spans="1:5" x14ac:dyDescent="0.2">
      <c r="C101" s="19"/>
      <c r="D101" s="19"/>
      <c r="E101" s="19"/>
    </row>
    <row r="102" spans="1:5" x14ac:dyDescent="0.2">
      <c r="C102" s="19"/>
      <c r="D102" s="19"/>
      <c r="E102" s="19"/>
    </row>
    <row r="103" spans="1:5" x14ac:dyDescent="0.2">
      <c r="C103" s="19"/>
      <c r="D103" s="19"/>
      <c r="E103" s="19"/>
    </row>
    <row r="104" spans="1:5" x14ac:dyDescent="0.2">
      <c r="C104" s="19"/>
      <c r="D104" s="19"/>
      <c r="E104" s="19"/>
    </row>
    <row r="105" spans="1:5" x14ac:dyDescent="0.2">
      <c r="C105" s="19"/>
      <c r="D105" s="19"/>
      <c r="E105" s="19"/>
    </row>
    <row r="106" spans="1:5" x14ac:dyDescent="0.2">
      <c r="C106" s="19"/>
      <c r="D106" s="19"/>
      <c r="E106" s="19"/>
    </row>
    <row r="107" spans="1:5" x14ac:dyDescent="0.2">
      <c r="A107" s="21"/>
      <c r="C107" s="19"/>
      <c r="D107" s="19"/>
      <c r="E107" s="19"/>
    </row>
    <row r="108" spans="1:5" x14ac:dyDescent="0.2">
      <c r="A108" s="21"/>
      <c r="C108" s="19"/>
      <c r="D108" s="19"/>
      <c r="E108" s="19"/>
    </row>
    <row r="109" spans="1:5" x14ac:dyDescent="0.2">
      <c r="C109" s="19"/>
      <c r="D109" s="19"/>
      <c r="E109" s="19"/>
    </row>
    <row r="110" spans="1:5" x14ac:dyDescent="0.2">
      <c r="C110" s="19"/>
      <c r="D110" s="19"/>
      <c r="E110" s="19"/>
    </row>
    <row r="111" spans="1:5" x14ac:dyDescent="0.2">
      <c r="A111" s="3"/>
      <c r="B111" s="22"/>
      <c r="C111" s="13"/>
      <c r="D111" s="13"/>
      <c r="E111" s="13"/>
    </row>
    <row r="114" spans="2:5" s="3" customFormat="1" x14ac:dyDescent="0.2">
      <c r="B114" s="22"/>
      <c r="C114" s="14"/>
      <c r="D114" s="14"/>
      <c r="E114" s="14"/>
    </row>
    <row r="117" spans="2:5" s="3" customFormat="1" x14ac:dyDescent="0.2">
      <c r="B117" s="22"/>
      <c r="C117" s="4"/>
      <c r="D117" s="4"/>
      <c r="E117" s="4"/>
    </row>
    <row r="118" spans="2:5" x14ac:dyDescent="0.2">
      <c r="C118" s="17"/>
      <c r="D118" s="17"/>
      <c r="E118" s="17"/>
    </row>
    <row r="119" spans="2:5" x14ac:dyDescent="0.2">
      <c r="C119" s="17"/>
      <c r="D119" s="17"/>
      <c r="E119" s="17"/>
    </row>
    <row r="120" spans="2:5" x14ac:dyDescent="0.2">
      <c r="C120" s="17"/>
      <c r="D120" s="17"/>
      <c r="E120" s="17"/>
    </row>
    <row r="121" spans="2:5" x14ac:dyDescent="0.2">
      <c r="C121" s="17"/>
      <c r="D121" s="17"/>
      <c r="E121" s="17"/>
    </row>
    <row r="122" spans="2:5" x14ac:dyDescent="0.2">
      <c r="C122" s="17"/>
      <c r="D122" s="17"/>
      <c r="E122" s="17"/>
    </row>
    <row r="123" spans="2:5" x14ac:dyDescent="0.2">
      <c r="C123" s="17"/>
      <c r="D123" s="17"/>
      <c r="E123" s="17"/>
    </row>
    <row r="124" spans="2:5" x14ac:dyDescent="0.2">
      <c r="C124" s="17"/>
      <c r="D124" s="17"/>
      <c r="E124" s="17"/>
    </row>
    <row r="125" spans="2:5" x14ac:dyDescent="0.2">
      <c r="C125" s="17"/>
      <c r="D125" s="17"/>
      <c r="E125" s="17"/>
    </row>
    <row r="126" spans="2:5" x14ac:dyDescent="0.2">
      <c r="B126" s="22"/>
      <c r="C126" s="14"/>
      <c r="D126" s="14"/>
      <c r="E126" s="14"/>
    </row>
    <row r="127" spans="2:5" x14ac:dyDescent="0.2">
      <c r="B127" s="22"/>
    </row>
    <row r="128" spans="2:5" x14ac:dyDescent="0.2">
      <c r="C128" s="14"/>
      <c r="D128" s="14"/>
      <c r="E128" s="14"/>
    </row>
    <row r="129" spans="1:5" x14ac:dyDescent="0.2">
      <c r="A129" s="3"/>
      <c r="B129" s="22"/>
    </row>
    <row r="131" spans="1:5" x14ac:dyDescent="0.2">
      <c r="C131" s="14"/>
      <c r="D131" s="14"/>
      <c r="E131" s="14"/>
    </row>
    <row r="132" spans="1:5" x14ac:dyDescent="0.2">
      <c r="A132" s="3"/>
      <c r="B132" s="22"/>
      <c r="C132" s="14"/>
      <c r="D132" s="14"/>
      <c r="E132" s="14"/>
    </row>
    <row r="133" spans="1:5" x14ac:dyDescent="0.2">
      <c r="A133" s="3"/>
      <c r="B133" s="22"/>
    </row>
    <row r="134" spans="1:5" x14ac:dyDescent="0.2">
      <c r="C134" s="14"/>
      <c r="D134" s="14"/>
      <c r="E134" s="14"/>
    </row>
    <row r="135" spans="1:5" x14ac:dyDescent="0.2">
      <c r="A135" s="3"/>
      <c r="B135" s="22"/>
      <c r="C135" s="17"/>
      <c r="D135" s="17"/>
      <c r="E135" s="17"/>
    </row>
    <row r="136" spans="1:5" x14ac:dyDescent="0.2">
      <c r="B136" s="21"/>
      <c r="C136" s="17"/>
      <c r="D136" s="17"/>
      <c r="E136" s="17"/>
    </row>
    <row r="137" spans="1:5" x14ac:dyDescent="0.2">
      <c r="B137" s="21"/>
      <c r="C137" s="17"/>
      <c r="D137" s="17"/>
      <c r="E137" s="17"/>
    </row>
    <row r="138" spans="1:5" x14ac:dyDescent="0.2">
      <c r="B138" s="21"/>
      <c r="C138" s="17"/>
      <c r="D138" s="17"/>
      <c r="E138" s="17"/>
    </row>
    <row r="139" spans="1:5" x14ac:dyDescent="0.2">
      <c r="B139" s="21"/>
      <c r="C139" s="17"/>
      <c r="D139" s="17"/>
      <c r="E139" s="17"/>
    </row>
    <row r="140" spans="1:5" x14ac:dyDescent="0.2">
      <c r="B140" s="21"/>
      <c r="C140" s="17"/>
      <c r="D140" s="17"/>
      <c r="E140" s="17"/>
    </row>
    <row r="141" spans="1:5" x14ac:dyDescent="0.2">
      <c r="B141" s="21"/>
      <c r="C141" s="17"/>
      <c r="D141" s="17"/>
      <c r="E141" s="17"/>
    </row>
    <row r="142" spans="1:5" x14ac:dyDescent="0.2">
      <c r="B142" s="21"/>
      <c r="C142" s="17"/>
      <c r="D142" s="17"/>
      <c r="E142" s="17"/>
    </row>
    <row r="143" spans="1:5" x14ac:dyDescent="0.2">
      <c r="B143" s="21"/>
      <c r="C143" s="17"/>
      <c r="D143" s="17"/>
      <c r="E143" s="17"/>
    </row>
    <row r="144" spans="1:5" x14ac:dyDescent="0.2">
      <c r="B144" s="21"/>
    </row>
    <row r="151" spans="1:5" x14ac:dyDescent="0.2">
      <c r="C151" s="14"/>
      <c r="D151" s="14"/>
      <c r="E151" s="14"/>
    </row>
    <row r="152" spans="1:5" x14ac:dyDescent="0.2">
      <c r="B152" s="22"/>
    </row>
    <row r="153" spans="1:5" x14ac:dyDescent="0.2">
      <c r="C153" s="14"/>
      <c r="D153" s="14"/>
      <c r="E153" s="14"/>
    </row>
    <row r="154" spans="1:5" x14ac:dyDescent="0.2">
      <c r="A154" s="3"/>
      <c r="B154" s="22"/>
    </row>
    <row r="157" spans="1:5" x14ac:dyDescent="0.2">
      <c r="C157" s="14"/>
      <c r="D157" s="14"/>
      <c r="E157" s="14"/>
    </row>
    <row r="159" spans="1:5" x14ac:dyDescent="0.2">
      <c r="C159" s="14"/>
      <c r="D159" s="14"/>
      <c r="E159" s="14"/>
    </row>
    <row r="160" spans="1:5" x14ac:dyDescent="0.2">
      <c r="A160" s="3"/>
      <c r="B160" s="22"/>
      <c r="C160" s="17"/>
      <c r="D160" s="17"/>
      <c r="E160" s="17"/>
    </row>
    <row r="161" spans="1:5" x14ac:dyDescent="0.2">
      <c r="B161" s="21"/>
    </row>
    <row r="162" spans="1:5" x14ac:dyDescent="0.2">
      <c r="C162" s="14"/>
      <c r="D162" s="14"/>
      <c r="E162" s="14"/>
    </row>
    <row r="163" spans="1:5" x14ac:dyDescent="0.2">
      <c r="A163" s="3"/>
      <c r="B163" s="22"/>
    </row>
    <row r="164" spans="1:5" x14ac:dyDescent="0.2">
      <c r="C164" s="14"/>
      <c r="D164" s="14"/>
      <c r="E164" s="14"/>
    </row>
    <row r="165" spans="1:5" x14ac:dyDescent="0.2">
      <c r="A165" s="3"/>
      <c r="B165" s="22"/>
    </row>
  </sheetData>
  <mergeCells count="3">
    <mergeCell ref="A2:C2"/>
    <mergeCell ref="A3:C3"/>
    <mergeCell ref="A1:C1"/>
  </mergeCells>
  <pageMargins left="0.43307086614173229" right="0.43307086614173229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Címrend</vt:lpstr>
      <vt:lpstr>1. melléklet</vt:lpstr>
      <vt:lpstr>2. melléklet</vt:lpstr>
      <vt:lpstr>3. melléklet</vt:lpstr>
      <vt:lpstr>4. melléklet</vt:lpstr>
      <vt:lpstr>'2. melléklet'!Nyomtatási_cím</vt:lpstr>
      <vt:lpstr>'4.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Iroda</cp:lastModifiedBy>
  <cp:lastPrinted>2015-09-02T07:17:46Z</cp:lastPrinted>
  <dcterms:created xsi:type="dcterms:W3CDTF">1997-01-17T14:02:09Z</dcterms:created>
  <dcterms:modified xsi:type="dcterms:W3CDTF">2015-09-02T13:52:06Z</dcterms:modified>
</cp:coreProperties>
</file>