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360" yWindow="315" windowWidth="12120" windowHeight="8640" tabRatio="811" activeTab="4"/>
  </bookViews>
  <sheets>
    <sheet name="Címrend" sheetId="31" r:id="rId1"/>
    <sheet name="1. melléklet" sheetId="27" r:id="rId2"/>
    <sheet name="2. melléklet" sheetId="28" r:id="rId3"/>
    <sheet name="3. melléklet" sheetId="29" r:id="rId4"/>
    <sheet name="4. melléklet" sheetId="30" r:id="rId5"/>
  </sheets>
  <definedNames>
    <definedName name="_xlnm.Print_Titles" localSheetId="2">'2. melléklet'!$2:$3</definedName>
    <definedName name="_xlnm.Print_Titles" localSheetId="4">'4. melléklet'!$2:$2</definedName>
  </definedNames>
  <calcPr calcId="145621"/>
</workbook>
</file>

<file path=xl/calcChain.xml><?xml version="1.0" encoding="utf-8"?>
<calcChain xmlns="http://schemas.openxmlformats.org/spreadsheetml/2006/main">
  <c r="F27" i="30" l="1"/>
  <c r="F37" i="30"/>
  <c r="E25" i="30"/>
  <c r="E29" i="30" s="1"/>
  <c r="F23" i="30"/>
  <c r="F8" i="30"/>
  <c r="F15" i="30"/>
  <c r="F16" i="30"/>
  <c r="F17" i="30"/>
  <c r="G33" i="27"/>
  <c r="H34" i="27"/>
  <c r="D12" i="30"/>
  <c r="E43" i="28"/>
  <c r="E42" i="28"/>
  <c r="E8" i="28" l="1"/>
  <c r="E9" i="28"/>
  <c r="E10" i="28"/>
  <c r="E11" i="28"/>
  <c r="E13" i="28"/>
  <c r="E14" i="28"/>
  <c r="E16" i="28"/>
  <c r="E23" i="28"/>
  <c r="E24" i="28"/>
  <c r="E30" i="28"/>
  <c r="E33" i="28"/>
  <c r="E38" i="28"/>
  <c r="D7" i="28"/>
  <c r="F38" i="30" l="1"/>
  <c r="F41" i="30"/>
  <c r="F44" i="30"/>
  <c r="F24" i="30"/>
  <c r="F25" i="30"/>
  <c r="F26" i="30"/>
  <c r="F28" i="30"/>
  <c r="F20" i="30"/>
  <c r="F7" i="30"/>
  <c r="F9" i="30"/>
  <c r="F10" i="30"/>
  <c r="F11" i="30"/>
  <c r="F12" i="30"/>
  <c r="F13" i="30"/>
  <c r="F14" i="30"/>
  <c r="F6" i="30"/>
  <c r="F31" i="29"/>
  <c r="F30" i="29"/>
  <c r="F29" i="29"/>
  <c r="F22" i="29"/>
  <c r="F21" i="29"/>
  <c r="F13" i="29"/>
  <c r="F12" i="29"/>
  <c r="F8" i="29"/>
  <c r="F7" i="29"/>
  <c r="G41" i="27"/>
  <c r="H35" i="27"/>
  <c r="H36" i="27"/>
  <c r="H39" i="27"/>
  <c r="H40" i="27"/>
  <c r="H44" i="27"/>
  <c r="H47" i="27"/>
  <c r="H7" i="27"/>
  <c r="H9" i="27"/>
  <c r="H14" i="27"/>
  <c r="H15" i="27"/>
  <c r="H18" i="27"/>
  <c r="H22" i="27"/>
  <c r="H23" i="27"/>
  <c r="H37" i="27"/>
  <c r="H31" i="27"/>
  <c r="H43" i="27"/>
  <c r="H8" i="27"/>
  <c r="G16" i="27"/>
  <c r="F13" i="27"/>
  <c r="E13" i="27"/>
  <c r="G13" i="27"/>
  <c r="D32" i="29"/>
  <c r="D34" i="29" s="1"/>
  <c r="C32" i="29"/>
  <c r="C34" i="29" s="1"/>
  <c r="D40" i="29"/>
  <c r="D55" i="30"/>
  <c r="C55" i="30"/>
  <c r="D29" i="30"/>
  <c r="C29" i="30"/>
  <c r="D18" i="30"/>
  <c r="C18" i="30"/>
  <c r="C44" i="28"/>
  <c r="B44" i="28"/>
  <c r="C41" i="28"/>
  <c r="B41" i="28"/>
  <c r="D44" i="28"/>
  <c r="D41" i="28"/>
  <c r="C37" i="28"/>
  <c r="C48" i="28" s="1"/>
  <c r="B37" i="28"/>
  <c r="D39" i="30"/>
  <c r="C39" i="30"/>
  <c r="E50" i="30"/>
  <c r="E42" i="30"/>
  <c r="E34" i="30"/>
  <c r="D50" i="30"/>
  <c r="D45" i="30"/>
  <c r="D42" i="30"/>
  <c r="D34" i="30"/>
  <c r="E32" i="29"/>
  <c r="E34" i="29" s="1"/>
  <c r="E40" i="29"/>
  <c r="E14" i="29"/>
  <c r="E23" i="29"/>
  <c r="E19" i="29"/>
  <c r="E9" i="29"/>
  <c r="D23" i="29"/>
  <c r="D19" i="29"/>
  <c r="D14" i="29"/>
  <c r="D9" i="29"/>
  <c r="D29" i="28"/>
  <c r="D51" i="28"/>
  <c r="D17" i="28"/>
  <c r="C51" i="28"/>
  <c r="C29" i="28"/>
  <c r="C22" i="28"/>
  <c r="C17" i="28"/>
  <c r="C12" i="28"/>
  <c r="E12" i="28" s="1"/>
  <c r="C7" i="28"/>
  <c r="E7" i="28" s="1"/>
  <c r="F34" i="29" l="1"/>
  <c r="H13" i="27"/>
  <c r="E41" i="28"/>
  <c r="H41" i="27"/>
  <c r="F9" i="29"/>
  <c r="E29" i="28"/>
  <c r="F14" i="29"/>
  <c r="F42" i="30"/>
  <c r="D24" i="29"/>
  <c r="D26" i="29" s="1"/>
  <c r="D36" i="29" s="1"/>
  <c r="D39" i="29" s="1"/>
  <c r="F23" i="29"/>
  <c r="F40" i="29"/>
  <c r="F32" i="29"/>
  <c r="F29" i="30"/>
  <c r="E55" i="30"/>
  <c r="F55" i="30" s="1"/>
  <c r="D22" i="28"/>
  <c r="E22" i="28" s="1"/>
  <c r="B48" i="28"/>
  <c r="D37" i="28"/>
  <c r="G19" i="27"/>
  <c r="E45" i="30"/>
  <c r="F45" i="30" s="1"/>
  <c r="E39" i="30"/>
  <c r="F39" i="30" s="1"/>
  <c r="E18" i="30"/>
  <c r="F18" i="30" s="1"/>
  <c r="C5" i="28"/>
  <c r="C34" i="28" s="1"/>
  <c r="C53" i="28" s="1"/>
  <c r="D46" i="30"/>
  <c r="D47" i="30" s="1"/>
  <c r="E24" i="29"/>
  <c r="G45" i="27"/>
  <c r="G21" i="27"/>
  <c r="F45" i="27"/>
  <c r="F33" i="27"/>
  <c r="H33" i="27" s="1"/>
  <c r="H32" i="27"/>
  <c r="H30" i="27"/>
  <c r="H29" i="27"/>
  <c r="F21" i="27"/>
  <c r="F24" i="27" s="1"/>
  <c r="F16" i="27"/>
  <c r="F19" i="27" s="1"/>
  <c r="H11" i="27"/>
  <c r="H10" i="27"/>
  <c r="F6" i="27"/>
  <c r="E37" i="27"/>
  <c r="H45" i="27" l="1"/>
  <c r="D48" i="28"/>
  <c r="E48" i="28" s="1"/>
  <c r="E37" i="28"/>
  <c r="G24" i="27"/>
  <c r="H24" i="27" s="1"/>
  <c r="H21" i="27"/>
  <c r="H19" i="27"/>
  <c r="H16" i="27"/>
  <c r="E46" i="30"/>
  <c r="F46" i="30" s="1"/>
  <c r="E26" i="29"/>
  <c r="F24" i="29"/>
  <c r="F12" i="27"/>
  <c r="F20" i="27" s="1"/>
  <c r="E47" i="30"/>
  <c r="F47" i="30" s="1"/>
  <c r="D52" i="30"/>
  <c r="D54" i="30" s="1"/>
  <c r="F38" i="27"/>
  <c r="F46" i="27" s="1"/>
  <c r="F48" i="27" s="1"/>
  <c r="E35" i="27"/>
  <c r="E32" i="27"/>
  <c r="E30" i="27"/>
  <c r="E29" i="27"/>
  <c r="G38" i="27" s="1"/>
  <c r="E11" i="27"/>
  <c r="E10" i="27"/>
  <c r="E8" i="27"/>
  <c r="G6" i="27" s="1"/>
  <c r="H6" i="27" s="1"/>
  <c r="C40" i="29"/>
  <c r="F25" i="27" l="1"/>
  <c r="E52" i="30"/>
  <c r="E54" i="30" s="1"/>
  <c r="F54" i="30" s="1"/>
  <c r="E36" i="29"/>
  <c r="F26" i="29"/>
  <c r="G46" i="27"/>
  <c r="H38" i="27"/>
  <c r="G12" i="27"/>
  <c r="H12" i="27" s="1"/>
  <c r="B7" i="28"/>
  <c r="B12" i="28"/>
  <c r="D5" i="28" s="1"/>
  <c r="C9" i="29"/>
  <c r="E16" i="27"/>
  <c r="E19" i="27" s="1"/>
  <c r="C50" i="30"/>
  <c r="C45" i="30"/>
  <c r="C42" i="30"/>
  <c r="C34" i="30"/>
  <c r="C19" i="29"/>
  <c r="C14" i="29"/>
  <c r="B51" i="28"/>
  <c r="B29" i="28"/>
  <c r="B22" i="28"/>
  <c r="B17" i="28"/>
  <c r="D45" i="27"/>
  <c r="C45" i="27"/>
  <c r="B45" i="27"/>
  <c r="E41" i="27"/>
  <c r="E45" i="27" s="1"/>
  <c r="D38" i="27"/>
  <c r="D48" i="27" s="1"/>
  <c r="C38" i="27"/>
  <c r="C48" i="27" s="1"/>
  <c r="B38" i="27"/>
  <c r="E33" i="27"/>
  <c r="E38" i="27" s="1"/>
  <c r="E21" i="27"/>
  <c r="E24" i="27" s="1"/>
  <c r="D19" i="27"/>
  <c r="C19" i="27"/>
  <c r="B19" i="27"/>
  <c r="D12" i="27"/>
  <c r="D25" i="27" s="1"/>
  <c r="C12" i="27"/>
  <c r="B12" i="27"/>
  <c r="B25" i="27" s="1"/>
  <c r="E6" i="27"/>
  <c r="E12" i="27" s="1"/>
  <c r="B48" i="27" l="1"/>
  <c r="D34" i="28"/>
  <c r="E5" i="28"/>
  <c r="F52" i="30"/>
  <c r="E39" i="29"/>
  <c r="F39" i="29" s="1"/>
  <c r="F36" i="29"/>
  <c r="G48" i="27"/>
  <c r="H48" i="27" s="1"/>
  <c r="H46" i="27"/>
  <c r="G20" i="27"/>
  <c r="H20" i="27" s="1"/>
  <c r="G25" i="27"/>
  <c r="H25" i="27" s="1"/>
  <c r="E25" i="27"/>
  <c r="C25" i="27"/>
  <c r="B5" i="28"/>
  <c r="B34" i="28" s="1"/>
  <c r="B53" i="28" s="1"/>
  <c r="C46" i="30"/>
  <c r="C47" i="30" s="1"/>
  <c r="C52" i="30" s="1"/>
  <c r="C54" i="30" s="1"/>
  <c r="C23" i="29"/>
  <c r="C24" i="29" s="1"/>
  <c r="E46" i="27"/>
  <c r="E48" i="27" s="1"/>
  <c r="E20" i="27"/>
  <c r="D53" i="28" l="1"/>
  <c r="E53" i="28" s="1"/>
  <c r="E34" i="28"/>
  <c r="C26" i="29"/>
  <c r="C36" i="29" s="1"/>
  <c r="C39" i="29" s="1"/>
</calcChain>
</file>

<file path=xl/sharedStrings.xml><?xml version="1.0" encoding="utf-8"?>
<sst xmlns="http://schemas.openxmlformats.org/spreadsheetml/2006/main" count="256" uniqueCount="190">
  <si>
    <t>Személyi juttatások</t>
  </si>
  <si>
    <t>Dologi kiadások</t>
  </si>
  <si>
    <t>I.</t>
  </si>
  <si>
    <t>Összesen:</t>
  </si>
  <si>
    <t>MINDÖSSZESEN:</t>
  </si>
  <si>
    <t>Jogcím</t>
  </si>
  <si>
    <t>I.) Települési önkromáynzatok működésének támogatása</t>
  </si>
  <si>
    <t>1. a) Önkormányzati hivatal működésének támogatása</t>
  </si>
  <si>
    <t>1. b) Település-üzemeltetéshez kapcsolódó feladatellátás támogatása</t>
  </si>
  <si>
    <t>II.) Települési önkormányzatok egyes köznevelési feladatainak támogatása</t>
  </si>
  <si>
    <t>III.) Települési önkormányzatok szociális és gyermekjóléti feladatainak támogatása</t>
  </si>
  <si>
    <t>A helyi önkormányzatok általános müködésének és ágazati feladatainak támogatása összesen:</t>
  </si>
  <si>
    <t>II.</t>
  </si>
  <si>
    <t xml:space="preserve">          (E Ft)</t>
  </si>
  <si>
    <t>1.</t>
  </si>
  <si>
    <t>2.</t>
  </si>
  <si>
    <t xml:space="preserve">II. </t>
  </si>
  <si>
    <t>3.</t>
  </si>
  <si>
    <t>4.</t>
  </si>
  <si>
    <t>III.</t>
  </si>
  <si>
    <t>IV.</t>
  </si>
  <si>
    <t>Felújítás</t>
  </si>
  <si>
    <t>Bevételi előirányzatok (e Ft-ban)</t>
  </si>
  <si>
    <t>Kiemelt előirányzatok</t>
  </si>
  <si>
    <t>BEVÉTELI ELŐIRÁNYZAT MINDÖSSZESEN:</t>
  </si>
  <si>
    <t>Kiadási előirányzatok (e Ft-ban)</t>
  </si>
  <si>
    <t>Munkaadókat terhelő járulékok</t>
  </si>
  <si>
    <t>Ellátottak pénzbeli juttatásai</t>
  </si>
  <si>
    <t>KIADÁSI ELŐIRÁNYZAT MINDÖSSZESEN:</t>
  </si>
  <si>
    <t>2013. évi eredeti előirányzat</t>
  </si>
  <si>
    <t>2013. évi várható teljesítés</t>
  </si>
  <si>
    <t>Felhalmozási célú átvett pénzeszközök</t>
  </si>
  <si>
    <t>Beruházás</t>
  </si>
  <si>
    <t xml:space="preserve">2013. évi teljesítés </t>
  </si>
  <si>
    <t>2014. évi eredeti előirányzat</t>
  </si>
  <si>
    <t>2014. évi várható teljesítés</t>
  </si>
  <si>
    <t>2015. évi eredeti előirányzat</t>
  </si>
  <si>
    <t>Működési célú támogatások álamháztartáson belülről</t>
  </si>
  <si>
    <t xml:space="preserve">  - ebből állami támogatás önkormányzati feladatokhoz</t>
  </si>
  <si>
    <t xml:space="preserve"> - ebből egyéb működési célú támogatás államháztartáson belülről</t>
  </si>
  <si>
    <t>Közhatalmi bevételek</t>
  </si>
  <si>
    <t>Működési bevételek</t>
  </si>
  <si>
    <t>Működési célú átvett pénzeszközök</t>
  </si>
  <si>
    <t>Működési célú költségvetési bevételek összesen:</t>
  </si>
  <si>
    <t>Felhalmozási célú támogatások államháztartáson belülről</t>
  </si>
  <si>
    <t xml:space="preserve">                - ebből felhalmozási célú állami támogatás </t>
  </si>
  <si>
    <t>Felhalmozási bevételek</t>
  </si>
  <si>
    <t xml:space="preserve">     -  ebből egyéb felhalmozási c visszatérítendő támogatások, kölcsönök</t>
  </si>
  <si>
    <t xml:space="preserve">     -  ebből egyéb felhalmozási célú átvett pénzeszközök</t>
  </si>
  <si>
    <t>Felhalmozási célú költségvetési bevételek összesen:</t>
  </si>
  <si>
    <t xml:space="preserve">KÖLTSÉGVETÉSI BEVÉTELEK ÖSSZESEN: </t>
  </si>
  <si>
    <t>Előző évi maradvány</t>
  </si>
  <si>
    <t xml:space="preserve">               -ebből működési célú maradvány</t>
  </si>
  <si>
    <t xml:space="preserve">               -ebből fejlesztési célú maradvány</t>
  </si>
  <si>
    <t xml:space="preserve">FINANSZÍROZÁSI BEVÉTELEK ÖSSZESEN: </t>
  </si>
  <si>
    <t xml:space="preserve">2012. évi teljesítés </t>
  </si>
  <si>
    <t xml:space="preserve">Egyéb működési célú kiadások </t>
  </si>
  <si>
    <t xml:space="preserve">               -ebből elvonások, befizetések</t>
  </si>
  <si>
    <t xml:space="preserve">               -ebből működési célú támogatások államháztartáson belülre</t>
  </si>
  <si>
    <t xml:space="preserve">               -ebből működési célú támogatások államháztartáson kívülre</t>
  </si>
  <si>
    <t xml:space="preserve">               -ebből tartalékok</t>
  </si>
  <si>
    <t>Működési célú költségvetési kiadások összesen:</t>
  </si>
  <si>
    <t>Egyéb felhalmozási célú kiadások</t>
  </si>
  <si>
    <t xml:space="preserve">               -ebből felhalmozási célú visszatérítendő támogatások, kölcsönök nyújtása</t>
  </si>
  <si>
    <t xml:space="preserve">               -ebből egyéb felhalmozási célú támogatások államháztartáson belülre</t>
  </si>
  <si>
    <t xml:space="preserve">               -ebből egyéb felhalmozási célú támogatások államháztartáson kívülre</t>
  </si>
  <si>
    <t>Felhalmozási célú költségvetési kiadások  összesen:</t>
  </si>
  <si>
    <t xml:space="preserve">KÖLTSÉGVETÉSI KIADÁSOK ÖSSZESEN: </t>
  </si>
  <si>
    <t xml:space="preserve">FINANSZÍROZÁSI CÉLÚ KIADÁSOK ÖSSZESEN: </t>
  </si>
  <si>
    <t xml:space="preserve">A helyi önkormányzatok általános müködésének és ágazati feladatainak támogatása (2014. évi C. törvény 2. melléklete szerint)  </t>
  </si>
  <si>
    <t xml:space="preserve">         ba) Zöldterület gazdálkodással kapcsolatos feladatok</t>
  </si>
  <si>
    <t xml:space="preserve">         bb) Közvilágítás fenntartásának támogatása</t>
  </si>
  <si>
    <t xml:space="preserve">         bc) Köztemető fenntartásának támogatása</t>
  </si>
  <si>
    <t xml:space="preserve">         bd) Közutak fenntartásának támogatása</t>
  </si>
  <si>
    <t xml:space="preserve">1. c) Egyéb kötelező önkormányzati feladatok támogatása </t>
  </si>
  <si>
    <t>1. d)  Lakott külterülettel kapcsolatos feladatok támogatása</t>
  </si>
  <si>
    <t xml:space="preserve">1. e)  Üdülőhelyi feladatok  támgoatása </t>
  </si>
  <si>
    <t>2. Nem közművel gyűjtött háztartási szennyvíz ártalmatlanítása</t>
  </si>
  <si>
    <t xml:space="preserve">             1. Óvodapedagógusok, és az óvodapedagógusok nevelő munkáját közvetlenül segítők bértámogatása</t>
  </si>
  <si>
    <t>2. Óvodaműködtetési támogatás</t>
  </si>
  <si>
    <t>4.  Köznevelési intézmények működtetéséhez kapcsolódó támogatás</t>
  </si>
  <si>
    <t>5.  Pedagógus II. kategóriába sorolt óvodapedagógusok kiegészítő támogatása</t>
  </si>
  <si>
    <t>1. Pénzbeli szociális ellátások kiegészítése</t>
  </si>
  <si>
    <t>2. Települési önkormányzatok szociális feladatainak egyéb támogatása</t>
  </si>
  <si>
    <t>3. Egyes szociális és gyermekjóléti feladatok támogatása</t>
  </si>
  <si>
    <t>4.  Telpülési önkormányzatok által biztosított egyes szociális szakosított ellátások támogatása: (Idősek otthona)</t>
  </si>
  <si>
    <t>5. a) Gyermekétkeztetés támogatása: elismerhető dolgozók bértámogatása</t>
  </si>
  <si>
    <t>5. b) Gyermekétkeztetés támogatása: üzemeltetési támogatás</t>
  </si>
  <si>
    <t>IV.) Települési önkormányzatok kulturális feledatainak támogatása</t>
  </si>
  <si>
    <t>1. d) Nyilvános könyvtári ellátási és közművelődési feladatok támogatása</t>
  </si>
  <si>
    <t>1. e) Települési önkormányzatok muzeális intézményi feladatainak támogatása</t>
  </si>
  <si>
    <t>V.) Beszámítás összege (levonva előző jogcímeken)</t>
  </si>
  <si>
    <t xml:space="preserve">Helyi önkormányzatok által felhasználható központosított előirányzatok összesen: </t>
  </si>
  <si>
    <t>Központi támogatások összesen (2014. évi C. törvény 2. és 3. melléklete szerint):</t>
  </si>
  <si>
    <t xml:space="preserve">          2015. évi felhalmozási célú bevételek </t>
  </si>
  <si>
    <t>Felhalmozási bevételek (saját bevételek)</t>
  </si>
  <si>
    <t>Vasivíz vízdíj használati díjak</t>
  </si>
  <si>
    <t>Egyéb felhalmozási c visszatérítendő támogatások, kölcsönök</t>
  </si>
  <si>
    <t>Egyéb felhalmozási célú átvett pénzeszközök</t>
  </si>
  <si>
    <t>FELHALMOZÁSI C. KÖLTSÉGVETÉSI BEVÉTELEK ÖSSZESEN:</t>
  </si>
  <si>
    <t>Előző évi maradvány felhalmozási c felhasználása</t>
  </si>
  <si>
    <t>FINANSZÍROZÁSI BEVÉTELEK ÖSSZESEN:</t>
  </si>
  <si>
    <t>ebből:</t>
  </si>
  <si>
    <t>Kötelező feladatok összesen:</t>
  </si>
  <si>
    <t>Önként vállalt feladatok összesen:</t>
  </si>
  <si>
    <t>Beruházások</t>
  </si>
  <si>
    <t>5.</t>
  </si>
  <si>
    <t>6.</t>
  </si>
  <si>
    <t>Vasivíz Zrt-től átvett vagyon értékeltetése</t>
  </si>
  <si>
    <t>Felújítások</t>
  </si>
  <si>
    <t>Felhalmozási célú visszatérítendő támogatások, kölcsönök nyújtása</t>
  </si>
  <si>
    <t>Egyéb felhalmozási célú támogatások államháztartáson belülre</t>
  </si>
  <si>
    <t>Hulladékgazdálkodási társulási beruházásokhoz átadás</t>
  </si>
  <si>
    <t>Egyéb felhalmozási célú támogatások államháztartáson kívülre</t>
  </si>
  <si>
    <t>Tartalékok</t>
  </si>
  <si>
    <t xml:space="preserve">1. </t>
  </si>
  <si>
    <t>Fejlesztési tartalék</t>
  </si>
  <si>
    <t>FELHALMOZÁSI C. KÖLTSÉGVETÉSI KIADÁSOK ÖSSZESEN:</t>
  </si>
  <si>
    <t>Finanszírozási kiadások:</t>
  </si>
  <si>
    <t>Hiteltörlesztések</t>
  </si>
  <si>
    <t>FINANSZÍROZÁSI KIADÁSOK ÖSSZESEN:</t>
  </si>
  <si>
    <t>Vasivíz szennyvíz használati díjak</t>
  </si>
  <si>
    <t>adósságkonszolodiációs támogatás maradványa</t>
  </si>
  <si>
    <t xml:space="preserve">Kisértékű tárgyi eszköz beszerzések </t>
  </si>
  <si>
    <t>gáz közműhozzájárulások</t>
  </si>
  <si>
    <t>Rendezési terv felülvizsgálata</t>
  </si>
  <si>
    <t xml:space="preserve">Velem községi Önkormányzat bevételei és kiadásai </t>
  </si>
  <si>
    <t>VI.) Kiegészítés I.1. jogcímekhez</t>
  </si>
  <si>
    <t>Velemben Velemért számlára lakossági felajánlások</t>
  </si>
  <si>
    <t>2015. évben</t>
  </si>
  <si>
    <t>Multikár vásárlása</t>
  </si>
  <si>
    <t>Kirendeltségi Iroda kazáncsere</t>
  </si>
  <si>
    <t>VASIVÍZ szennyvízhálózat kompenzáció keretében</t>
  </si>
  <si>
    <t>VASIVÍZ vízközműhálózat kompenzáció keretében</t>
  </si>
  <si>
    <t>Óvoda étkezési program</t>
  </si>
  <si>
    <t>Kossuth utca 8. ingatlan villany</t>
  </si>
  <si>
    <t>felhalmozási pénzmaradvány</t>
  </si>
  <si>
    <t>HM fc.támogatása koronaőrző hely kialakításához</t>
  </si>
  <si>
    <t>Koronaőrző hely feltárása és felújítása</t>
  </si>
  <si>
    <t>7.</t>
  </si>
  <si>
    <t>Kirendeltségi Iroda szalagfüggöny</t>
  </si>
  <si>
    <t>Támogatás összege 2015. 01. 01.             (Ft)</t>
  </si>
  <si>
    <t>VIS MAIOR támfal</t>
  </si>
  <si>
    <t>VIS MAIOR utak</t>
  </si>
  <si>
    <t>Óvoda felhalmozási támogatás</t>
  </si>
  <si>
    <t>6. A 2014.évről áthúzódó bérkompenzáció támogatása</t>
  </si>
  <si>
    <t xml:space="preserve">       I. Helyi önkormányzatok működési célú költségvetési támogatásai</t>
  </si>
  <si>
    <t xml:space="preserve">                 2015.évi bérkompenzáció</t>
  </si>
  <si>
    <t xml:space="preserve">                 3. Gyermekszegénység elleni program keretében nyári étkeztetés biztosítása</t>
  </si>
  <si>
    <t xml:space="preserve">       II. Helyi önkormányzatok felhalmozási célú költségvetési támogatásai</t>
  </si>
  <si>
    <t>A helyi önkormányzatok kiegészítő támogatásai (2014.évi C.törvény 3. melléklete szerint)</t>
  </si>
  <si>
    <t xml:space="preserve">      III. Önkormányzati fejlesztési tartalék</t>
  </si>
  <si>
    <t xml:space="preserve">               4. A települési önkormányzatok rendkívüli támogatása</t>
  </si>
  <si>
    <t>A helyi önkormányzatok kiegészítő támogatásai összesen:</t>
  </si>
  <si>
    <t>8.</t>
  </si>
  <si>
    <t>Velem Vid Kft. Alapítása</t>
  </si>
  <si>
    <t>9.</t>
  </si>
  <si>
    <t>Kossut u.8. új villamos mérőhely kialakítása</t>
  </si>
  <si>
    <t>2015.évi Eredeti</t>
  </si>
  <si>
    <t>Teljesítés %-a</t>
  </si>
  <si>
    <t>10.</t>
  </si>
  <si>
    <t>Kossuth utcai támfal kiviteli terv</t>
  </si>
  <si>
    <t>Szalagfüggöny</t>
  </si>
  <si>
    <t>Belső gázterv</t>
  </si>
  <si>
    <t>Velem községi Önkormányzat címrendje</t>
  </si>
  <si>
    <t>Cím</t>
  </si>
  <si>
    <t>Alcím</t>
  </si>
  <si>
    <t xml:space="preserve">I. </t>
  </si>
  <si>
    <t>Velem községi Önkormányzat</t>
  </si>
  <si>
    <t>1. melléklet a 2015. évi költségvetés végrehajtásáról szóló 2015. III. névi beszámolóhoz</t>
  </si>
  <si>
    <t>2015.09.30.  módosított előirányzat</t>
  </si>
  <si>
    <t>2015.III.névi teljesítés</t>
  </si>
  <si>
    <t>2. melléklet a 2015. évi költségvetés végrehajtásáról szóló 2015.III.névi beszámolóhoz</t>
  </si>
  <si>
    <t>Támogatás összege 2015. 09.30.             (Ft)</t>
  </si>
  <si>
    <t>Teljesítés 2015. III.név  (Ft)</t>
  </si>
  <si>
    <t>3. melléklet a 2015. évi költségvetés végrehajtásáról szóló 2015.III.névi beszámolóhoz</t>
  </si>
  <si>
    <t>2015.09.30. Módosított</t>
  </si>
  <si>
    <t xml:space="preserve">2015.III.névi Teljesített </t>
  </si>
  <si>
    <t>4. melléklet a 2015. évi költségvetés végrehajtásáról szóló 2015.III.névi beszámolóhoz</t>
  </si>
  <si>
    <t>2015.09.30.Módosított</t>
  </si>
  <si>
    <t>2015. évi felhalmozási  kiadások</t>
  </si>
  <si>
    <t>(E Ft)</t>
  </si>
  <si>
    <t xml:space="preserve">                  Vis Maior támogatás támfal</t>
  </si>
  <si>
    <t xml:space="preserve">                  Vis Maior támogatás utak</t>
  </si>
  <si>
    <t>11.</t>
  </si>
  <si>
    <t>12.</t>
  </si>
  <si>
    <t>Vásárolt területek (1609/3 hrsz, 063/90 hrsz és 1657 hrsz)</t>
  </si>
  <si>
    <t>Koronaőrző hely területének megvásárlása</t>
  </si>
  <si>
    <t>Körzeti orvosi rendelő parkoló kialakításához hozzájárulás</t>
  </si>
  <si>
    <t>Kossuth utca 8. felújítási munkái Velem Vid Kft-vel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</si>
</sst>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 CE"/>
      <charset val="238"/>
    </font>
    <font>
      <sz val="10"/>
      <name val="Arial CE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8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0"/>
      <name val="Times New Roman CE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i/>
      <sz val="10"/>
      <name val="Times New Roman CE"/>
      <charset val="238"/>
    </font>
    <font>
      <sz val="10"/>
      <name val="Times New Roman CE"/>
      <charset val="23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66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7">
    <xf numFmtId="0" fontId="0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30" fillId="3" borderId="0" applyNumberFormat="0" applyBorder="0" applyAlignment="0" applyProtection="0"/>
    <xf numFmtId="0" fontId="32" fillId="20" borderId="1" applyNumberFormat="0" applyAlignment="0" applyProtection="0"/>
    <xf numFmtId="0" fontId="23" fillId="21" borderId="2" applyNumberFormat="0" applyAlignment="0" applyProtection="0"/>
    <xf numFmtId="0" fontId="28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18" fillId="7" borderId="1" applyNumberFormat="0" applyAlignment="0" applyProtection="0"/>
    <xf numFmtId="0" fontId="25" fillId="0" borderId="6" applyNumberFormat="0" applyFill="0" applyAlignment="0" applyProtection="0"/>
    <xf numFmtId="0" fontId="31" fillId="23" borderId="0" applyNumberFormat="0" applyBorder="0" applyAlignment="0" applyProtection="0"/>
    <xf numFmtId="0" fontId="1" fillId="0" borderId="0"/>
    <xf numFmtId="0" fontId="1" fillId="0" borderId="0"/>
    <xf numFmtId="0" fontId="34" fillId="22" borderId="7" applyNumberFormat="0" applyFont="0" applyAlignment="0" applyProtection="0"/>
    <xf numFmtId="0" fontId="27" fillId="20" borderId="8" applyNumberFormat="0" applyAlignment="0" applyProtection="0"/>
    <xf numFmtId="0" fontId="19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31">
    <xf numFmtId="0" fontId="0" fillId="0" borderId="0" xfId="0"/>
    <xf numFmtId="0" fontId="3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3" fontId="3" fillId="0" borderId="0" xfId="0" applyNumberFormat="1" applyFont="1" applyFill="1"/>
    <xf numFmtId="0" fontId="4" fillId="0" borderId="0" xfId="0" applyFont="1" applyFill="1" applyAlignment="1">
      <alignment wrapText="1"/>
    </xf>
    <xf numFmtId="0" fontId="2" fillId="0" borderId="0" xfId="0" applyFont="1" applyFill="1"/>
    <xf numFmtId="0" fontId="5" fillId="0" borderId="0" xfId="0" applyFont="1" applyFill="1"/>
    <xf numFmtId="0" fontId="3" fillId="0" borderId="0" xfId="0" applyFont="1" applyFill="1" applyAlignment="1">
      <alignment wrapText="1"/>
    </xf>
    <xf numFmtId="0" fontId="3" fillId="24" borderId="0" xfId="0" applyFont="1" applyFill="1" applyAlignment="1">
      <alignment wrapText="1"/>
    </xf>
    <xf numFmtId="0" fontId="3" fillId="24" borderId="0" xfId="0" applyFont="1" applyFill="1"/>
    <xf numFmtId="0" fontId="4" fillId="25" borderId="0" xfId="0" applyFont="1" applyFill="1" applyAlignment="1"/>
    <xf numFmtId="0" fontId="3" fillId="25" borderId="0" xfId="0" applyFont="1" applyFill="1"/>
    <xf numFmtId="3" fontId="4" fillId="0" borderId="0" xfId="0" applyNumberFormat="1" applyFont="1" applyFill="1" applyAlignment="1">
      <alignment horizontal="right"/>
    </xf>
    <xf numFmtId="3" fontId="4" fillId="0" borderId="0" xfId="0" applyNumberFormat="1" applyFont="1" applyFill="1"/>
    <xf numFmtId="3" fontId="5" fillId="0" borderId="0" xfId="0" applyNumberFormat="1" applyFont="1" applyFill="1" applyAlignment="1">
      <alignment horizontal="right"/>
    </xf>
    <xf numFmtId="3" fontId="5" fillId="0" borderId="0" xfId="0" applyNumberFormat="1" applyFont="1" applyFill="1"/>
    <xf numFmtId="3" fontId="3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3" fontId="3" fillId="0" borderId="0" xfId="0" applyNumberFormat="1" applyFont="1" applyFill="1" applyAlignment="1"/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/>
    <xf numFmtId="3" fontId="4" fillId="0" borderId="0" xfId="0" applyNumberFormat="1" applyFont="1" applyFill="1" applyAlignment="1"/>
    <xf numFmtId="3" fontId="4" fillId="0" borderId="0" xfId="0" applyNumberFormat="1" applyFont="1" applyFill="1" applyAlignment="1">
      <alignment horizontal="center"/>
    </xf>
    <xf numFmtId="0" fontId="3" fillId="0" borderId="0" xfId="38" applyFont="1" applyFill="1" applyAlignment="1">
      <alignment horizontal="left" vertical="top"/>
    </xf>
    <xf numFmtId="0" fontId="11" fillId="0" borderId="0" xfId="0" applyFont="1"/>
    <xf numFmtId="0" fontId="3" fillId="0" borderId="0" xfId="0" applyFont="1" applyFill="1" applyBorder="1" applyAlignment="1"/>
    <xf numFmtId="3" fontId="15" fillId="0" borderId="26" xfId="0" applyNumberFormat="1" applyFont="1" applyFill="1" applyBorder="1"/>
    <xf numFmtId="0" fontId="15" fillId="0" borderId="0" xfId="0" applyFont="1" applyFill="1"/>
    <xf numFmtId="3" fontId="15" fillId="0" borderId="27" xfId="0" applyNumberFormat="1" applyFont="1" applyFill="1" applyBorder="1"/>
    <xf numFmtId="3" fontId="15" fillId="0" borderId="11" xfId="0" applyNumberFormat="1" applyFont="1" applyFill="1" applyBorder="1"/>
    <xf numFmtId="3" fontId="14" fillId="0" borderId="25" xfId="0" applyNumberFormat="1" applyFont="1" applyFill="1" applyBorder="1"/>
    <xf numFmtId="0" fontId="14" fillId="0" borderId="0" xfId="0" applyFont="1" applyFill="1"/>
    <xf numFmtId="3" fontId="14" fillId="0" borderId="28" xfId="0" applyNumberFormat="1" applyFont="1" applyFill="1" applyBorder="1"/>
    <xf numFmtId="0" fontId="3" fillId="0" borderId="0" xfId="0" applyFont="1"/>
    <xf numFmtId="0" fontId="3" fillId="24" borderId="0" xfId="38" applyFont="1" applyFill="1" applyBorder="1" applyAlignment="1">
      <alignment wrapText="1"/>
    </xf>
    <xf numFmtId="3" fontId="3" fillId="24" borderId="0" xfId="0" applyNumberFormat="1" applyFont="1" applyFill="1" applyAlignment="1"/>
    <xf numFmtId="3" fontId="3" fillId="25" borderId="0" xfId="0" applyNumberFormat="1" applyFont="1" applyFill="1" applyAlignment="1"/>
    <xf numFmtId="0" fontId="12" fillId="0" borderId="0" xfId="0" applyFont="1" applyFill="1"/>
    <xf numFmtId="0" fontId="14" fillId="0" borderId="14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wrapText="1"/>
    </xf>
    <xf numFmtId="0" fontId="14" fillId="0" borderId="24" xfId="0" applyFont="1" applyFill="1" applyBorder="1" applyAlignment="1">
      <alignment horizontal="center" wrapText="1"/>
    </xf>
    <xf numFmtId="0" fontId="14" fillId="0" borderId="15" xfId="0" applyFont="1" applyFill="1" applyBorder="1" applyAlignment="1">
      <alignment horizontal="center" wrapText="1"/>
    </xf>
    <xf numFmtId="0" fontId="15" fillId="0" borderId="37" xfId="0" applyFont="1" applyFill="1" applyBorder="1"/>
    <xf numFmtId="3" fontId="15" fillId="0" borderId="38" xfId="0" applyNumberFormat="1" applyFont="1" applyFill="1" applyBorder="1"/>
    <xf numFmtId="3" fontId="15" fillId="0" borderId="35" xfId="0" applyNumberFormat="1" applyFont="1" applyFill="1" applyBorder="1"/>
    <xf numFmtId="3" fontId="15" fillId="0" borderId="36" xfId="0" applyNumberFormat="1" applyFont="1" applyFill="1" applyBorder="1"/>
    <xf numFmtId="0" fontId="36" fillId="0" borderId="39" xfId="0" applyFont="1" applyFill="1" applyBorder="1" applyAlignment="1">
      <alignment horizontal="left" indent="2"/>
    </xf>
    <xf numFmtId="3" fontId="36" fillId="0" borderId="40" xfId="0" applyNumberFormat="1" applyFont="1" applyFill="1" applyBorder="1"/>
    <xf numFmtId="3" fontId="36" fillId="0" borderId="41" xfId="0" applyNumberFormat="1" applyFont="1" applyFill="1" applyBorder="1"/>
    <xf numFmtId="3" fontId="36" fillId="0" borderId="27" xfId="0" applyNumberFormat="1" applyFont="1" applyFill="1" applyBorder="1"/>
    <xf numFmtId="0" fontId="15" fillId="0" borderId="39" xfId="0" applyFont="1" applyFill="1" applyBorder="1"/>
    <xf numFmtId="3" fontId="15" fillId="0" borderId="40" xfId="0" applyNumberFormat="1" applyFont="1" applyFill="1" applyBorder="1"/>
    <xf numFmtId="3" fontId="15" fillId="0" borderId="41" xfId="0" applyNumberFormat="1" applyFont="1" applyFill="1" applyBorder="1"/>
    <xf numFmtId="0" fontId="15" fillId="0" borderId="32" xfId="0" applyFont="1" applyFill="1" applyBorder="1"/>
    <xf numFmtId="3" fontId="15" fillId="0" borderId="42" xfId="0" applyNumberFormat="1" applyFont="1" applyFill="1" applyBorder="1"/>
    <xf numFmtId="3" fontId="15" fillId="0" borderId="43" xfId="0" applyNumberFormat="1" applyFont="1" applyFill="1" applyBorder="1"/>
    <xf numFmtId="3" fontId="15" fillId="0" borderId="44" xfId="0" applyNumberFormat="1" applyFont="1" applyFill="1" applyBorder="1"/>
    <xf numFmtId="0" fontId="14" fillId="0" borderId="19" xfId="0" applyFont="1" applyFill="1" applyBorder="1"/>
    <xf numFmtId="3" fontId="14" fillId="0" borderId="20" xfId="0" applyNumberFormat="1" applyFont="1" applyFill="1" applyBorder="1"/>
    <xf numFmtId="3" fontId="15" fillId="0" borderId="23" xfId="0" applyNumberFormat="1" applyFont="1" applyFill="1" applyBorder="1"/>
    <xf numFmtId="0" fontId="36" fillId="0" borderId="39" xfId="0" applyFont="1" applyFill="1" applyBorder="1"/>
    <xf numFmtId="3" fontId="36" fillId="0" borderId="23" xfId="0" applyNumberFormat="1" applyFont="1" applyFill="1" applyBorder="1"/>
    <xf numFmtId="3" fontId="36" fillId="0" borderId="26" xfId="0" applyNumberFormat="1" applyFont="1" applyFill="1" applyBorder="1"/>
    <xf numFmtId="3" fontId="15" fillId="0" borderId="45" xfId="0" applyNumberFormat="1" applyFont="1" applyFill="1" applyBorder="1"/>
    <xf numFmtId="0" fontId="36" fillId="0" borderId="39" xfId="0" applyFont="1" applyFill="1" applyBorder="1" applyAlignment="1">
      <alignment horizontal="left" wrapText="1" indent="2"/>
    </xf>
    <xf numFmtId="3" fontId="36" fillId="0" borderId="45" xfId="0" applyNumberFormat="1" applyFont="1" applyFill="1" applyBorder="1"/>
    <xf numFmtId="3" fontId="36" fillId="0" borderId="33" xfId="0" applyNumberFormat="1" applyFont="1" applyFill="1" applyBorder="1"/>
    <xf numFmtId="3" fontId="36" fillId="0" borderId="44" xfId="0" applyNumberFormat="1" applyFont="1" applyFill="1" applyBorder="1"/>
    <xf numFmtId="0" fontId="14" fillId="0" borderId="14" xfId="0" applyFont="1" applyFill="1" applyBorder="1"/>
    <xf numFmtId="3" fontId="14" fillId="0" borderId="12" xfId="0" applyNumberFormat="1" applyFont="1" applyFill="1" applyBorder="1"/>
    <xf numFmtId="3" fontId="14" fillId="0" borderId="34" xfId="0" applyNumberFormat="1" applyFont="1" applyFill="1" applyBorder="1"/>
    <xf numFmtId="0" fontId="15" fillId="0" borderId="37" xfId="0" applyFont="1" applyFill="1" applyBorder="1" applyAlignment="1">
      <alignment wrapText="1"/>
    </xf>
    <xf numFmtId="0" fontId="36" fillId="0" borderId="46" xfId="0" applyFont="1" applyFill="1" applyBorder="1"/>
    <xf numFmtId="3" fontId="36" fillId="0" borderId="29" xfId="0" applyNumberFormat="1" applyFont="1" applyFill="1" applyBorder="1"/>
    <xf numFmtId="3" fontId="36" fillId="0" borderId="10" xfId="0" applyNumberFormat="1" applyFont="1" applyFill="1" applyBorder="1"/>
    <xf numFmtId="3" fontId="36" fillId="0" borderId="11" xfId="0" applyNumberFormat="1" applyFont="1" applyFill="1" applyBorder="1"/>
    <xf numFmtId="0" fontId="14" fillId="0" borderId="16" xfId="0" applyFont="1" applyFill="1" applyBorder="1"/>
    <xf numFmtId="3" fontId="14" fillId="0" borderId="18" xfId="0" applyNumberFormat="1" applyFont="1" applyFill="1" applyBorder="1"/>
    <xf numFmtId="0" fontId="14" fillId="0" borderId="21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wrapText="1"/>
    </xf>
    <xf numFmtId="0" fontId="14" fillId="0" borderId="18" xfId="0" applyFont="1" applyFill="1" applyBorder="1" applyAlignment="1">
      <alignment horizontal="center" wrapText="1"/>
    </xf>
    <xf numFmtId="0" fontId="14" fillId="0" borderId="30" xfId="0" applyFont="1" applyFill="1" applyBorder="1" applyAlignment="1">
      <alignment horizontal="center" wrapText="1"/>
    </xf>
    <xf numFmtId="3" fontId="15" fillId="0" borderId="47" xfId="0" applyNumberFormat="1" applyFont="1" applyFill="1" applyBorder="1"/>
    <xf numFmtId="0" fontId="15" fillId="0" borderId="22" xfId="0" applyFont="1" applyFill="1" applyBorder="1"/>
    <xf numFmtId="3" fontId="36" fillId="0" borderId="47" xfId="0" applyNumberFormat="1" applyFont="1" applyFill="1" applyBorder="1"/>
    <xf numFmtId="0" fontId="33" fillId="0" borderId="19" xfId="0" applyFont="1" applyFill="1" applyBorder="1" applyAlignment="1">
      <alignment wrapText="1"/>
    </xf>
    <xf numFmtId="3" fontId="33" fillId="0" borderId="48" xfId="0" applyNumberFormat="1" applyFont="1" applyFill="1" applyBorder="1"/>
    <xf numFmtId="3" fontId="33" fillId="0" borderId="31" xfId="0" applyNumberFormat="1" applyFont="1" applyFill="1" applyBorder="1"/>
    <xf numFmtId="3" fontId="33" fillId="0" borderId="25" xfId="0" applyNumberFormat="1" applyFont="1" applyFill="1" applyBorder="1"/>
    <xf numFmtId="3" fontId="12" fillId="0" borderId="0" xfId="0" applyNumberFormat="1" applyFont="1" applyFill="1"/>
    <xf numFmtId="0" fontId="3" fillId="0" borderId="0" xfId="44" applyFont="1" applyFill="1"/>
    <xf numFmtId="0" fontId="2" fillId="0" borderId="0" xfId="44" applyFont="1" applyFill="1"/>
    <xf numFmtId="3" fontId="7" fillId="0" borderId="0" xfId="44" applyNumberFormat="1" applyFont="1" applyFill="1" applyAlignment="1">
      <alignment horizontal="center" wrapText="1"/>
    </xf>
    <xf numFmtId="0" fontId="4" fillId="0" borderId="0" xfId="44" applyFont="1" applyFill="1" applyAlignment="1"/>
    <xf numFmtId="0" fontId="4" fillId="0" borderId="0" xfId="44" applyFont="1" applyFill="1"/>
    <xf numFmtId="0" fontId="5" fillId="0" borderId="0" xfId="44" applyFont="1" applyFill="1"/>
    <xf numFmtId="0" fontId="9" fillId="26" borderId="0" xfId="44" applyFont="1" applyFill="1" applyBorder="1" applyAlignment="1">
      <alignment horizontal="left"/>
    </xf>
    <xf numFmtId="3" fontId="3" fillId="26" borderId="0" xfId="44" applyNumberFormat="1" applyFont="1" applyFill="1" applyBorder="1"/>
    <xf numFmtId="0" fontId="5" fillId="0" borderId="0" xfId="44" applyFont="1" applyFill="1" applyBorder="1" applyAlignment="1">
      <alignment horizontal="left" wrapText="1" indent="3"/>
    </xf>
    <xf numFmtId="3" fontId="3" fillId="0" borderId="0" xfId="44" applyNumberFormat="1" applyFont="1" applyFill="1"/>
    <xf numFmtId="0" fontId="5" fillId="0" borderId="0" xfId="44" applyFont="1" applyFill="1" applyBorder="1" applyAlignment="1">
      <alignment horizontal="left" indent="3"/>
    </xf>
    <xf numFmtId="0" fontId="3" fillId="0" borderId="0" xfId="44" applyFont="1" applyFill="1" applyBorder="1" applyAlignment="1">
      <alignment horizontal="left" wrapText="1" indent="3"/>
    </xf>
    <xf numFmtId="0" fontId="3" fillId="0" borderId="0" xfId="44" applyFont="1" applyFill="1" applyBorder="1" applyAlignment="1">
      <alignment horizontal="left" indent="3"/>
    </xf>
    <xf numFmtId="0" fontId="4" fillId="26" borderId="0" xfId="44" applyFont="1" applyFill="1" applyBorder="1" applyAlignment="1">
      <alignment wrapText="1"/>
    </xf>
    <xf numFmtId="3" fontId="3" fillId="26" borderId="0" xfId="44" applyNumberFormat="1" applyFont="1" applyFill="1"/>
    <xf numFmtId="0" fontId="5" fillId="0" borderId="0" xfId="44" applyFont="1" applyFill="1" applyBorder="1" applyAlignment="1">
      <alignment wrapText="1"/>
    </xf>
    <xf numFmtId="2" fontId="5" fillId="0" borderId="0" xfId="44" applyNumberFormat="1" applyFont="1" applyFill="1" applyBorder="1" applyAlignment="1">
      <alignment horizontal="left" wrapText="1" indent="3"/>
    </xf>
    <xf numFmtId="0" fontId="6" fillId="0" borderId="0" xfId="44" applyFont="1" applyFill="1"/>
    <xf numFmtId="0" fontId="6" fillId="27" borderId="0" xfId="44" applyFont="1" applyFill="1" applyBorder="1"/>
    <xf numFmtId="3" fontId="6" fillId="27" borderId="0" xfId="44" applyNumberFormat="1" applyFont="1" applyFill="1"/>
    <xf numFmtId="0" fontId="3" fillId="0" borderId="0" xfId="44" applyFont="1" applyFill="1" applyBorder="1"/>
    <xf numFmtId="0" fontId="4" fillId="0" borderId="0" xfId="44" applyFont="1" applyFill="1" applyBorder="1" applyAlignment="1">
      <alignment horizontal="left" wrapText="1"/>
    </xf>
    <xf numFmtId="0" fontId="6" fillId="0" borderId="0" xfId="44" applyFont="1" applyFill="1" applyBorder="1" applyAlignment="1">
      <alignment wrapText="1"/>
    </xf>
    <xf numFmtId="0" fontId="6" fillId="27" borderId="0" xfId="44" applyFont="1" applyFill="1" applyBorder="1" applyAlignment="1">
      <alignment wrapText="1"/>
    </xf>
    <xf numFmtId="3" fontId="6" fillId="27" borderId="0" xfId="44" applyNumberFormat="1" applyFont="1" applyFill="1" applyBorder="1" applyAlignment="1">
      <alignment wrapText="1"/>
    </xf>
    <xf numFmtId="0" fontId="35" fillId="0" borderId="0" xfId="44" applyFont="1" applyFill="1"/>
    <xf numFmtId="0" fontId="8" fillId="24" borderId="0" xfId="44" applyFont="1" applyFill="1"/>
    <xf numFmtId="3" fontId="8" fillId="24" borderId="0" xfId="44" applyNumberFormat="1" applyFont="1" applyFill="1"/>
    <xf numFmtId="0" fontId="8" fillId="0" borderId="0" xfId="44" applyFont="1" applyFill="1"/>
    <xf numFmtId="0" fontId="10" fillId="0" borderId="0" xfId="44" applyFont="1" applyFill="1"/>
    <xf numFmtId="0" fontId="9" fillId="0" borderId="0" xfId="44" applyFont="1" applyFill="1" applyAlignment="1">
      <alignment horizontal="right"/>
    </xf>
    <xf numFmtId="3" fontId="4" fillId="0" borderId="0" xfId="44" applyNumberFormat="1" applyFont="1" applyFill="1"/>
    <xf numFmtId="0" fontId="10" fillId="0" borderId="0" xfId="44" applyFont="1" applyFill="1" applyAlignment="1">
      <alignment horizontal="right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left" wrapText="1"/>
    </xf>
    <xf numFmtId="0" fontId="3" fillId="2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3" fillId="0" borderId="0" xfId="0" applyFont="1" applyFill="1" applyAlignment="1">
      <alignment horizontal="left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horizontal="left" wrapText="1"/>
    </xf>
    <xf numFmtId="0" fontId="3" fillId="25" borderId="0" xfId="0" applyFont="1" applyFill="1" applyAlignment="1">
      <alignment wrapText="1"/>
    </xf>
    <xf numFmtId="0" fontId="5" fillId="0" borderId="0" xfId="0" applyFont="1" applyFill="1" applyAlignment="1">
      <alignment wrapText="1"/>
    </xf>
    <xf numFmtId="3" fontId="5" fillId="0" borderId="0" xfId="0" applyNumberFormat="1" applyFont="1" applyFill="1" applyAlignment="1"/>
    <xf numFmtId="0" fontId="4" fillId="24" borderId="0" xfId="0" applyFont="1" applyFill="1" applyAlignment="1"/>
    <xf numFmtId="3" fontId="3" fillId="24" borderId="0" xfId="0" applyNumberFormat="1" applyFont="1" applyFill="1" applyAlignment="1">
      <alignment horizontal="right"/>
    </xf>
    <xf numFmtId="3" fontId="3" fillId="25" borderId="0" xfId="0" applyNumberFormat="1" applyFont="1" applyFill="1" applyAlignment="1">
      <alignment horizontal="right"/>
    </xf>
    <xf numFmtId="0" fontId="3" fillId="24" borderId="0" xfId="38" applyFont="1" applyFill="1" applyAlignment="1">
      <alignment horizontal="left" vertical="top"/>
    </xf>
    <xf numFmtId="3" fontId="3" fillId="24" borderId="0" xfId="38" applyNumberFormat="1" applyFont="1" applyFill="1" applyBorder="1" applyAlignment="1">
      <alignment horizontal="right"/>
    </xf>
    <xf numFmtId="0" fontId="3" fillId="24" borderId="0" xfId="0" applyFont="1" applyFill="1" applyAlignment="1">
      <alignment vertical="center" wrapText="1"/>
    </xf>
    <xf numFmtId="3" fontId="3" fillId="24" borderId="0" xfId="0" applyNumberFormat="1" applyFont="1" applyFill="1" applyAlignment="1">
      <alignment vertical="center"/>
    </xf>
    <xf numFmtId="3" fontId="4" fillId="0" borderId="0" xfId="0" applyNumberFormat="1" applyFont="1" applyFill="1" applyBorder="1" applyAlignment="1">
      <alignment horizontal="right"/>
    </xf>
    <xf numFmtId="0" fontId="5" fillId="0" borderId="0" xfId="0" applyFont="1" applyFill="1" applyAlignment="1"/>
    <xf numFmtId="0" fontId="3" fillId="25" borderId="0" xfId="0" applyFont="1" applyFill="1" applyBorder="1" applyAlignment="1"/>
    <xf numFmtId="3" fontId="3" fillId="25" borderId="0" xfId="0" applyNumberFormat="1" applyFont="1" applyFill="1" applyBorder="1" applyAlignment="1">
      <alignment horizontal="right"/>
    </xf>
    <xf numFmtId="0" fontId="3" fillId="24" borderId="0" xfId="0" applyFont="1" applyFill="1" applyBorder="1" applyAlignment="1"/>
    <xf numFmtId="3" fontId="3" fillId="24" borderId="0" xfId="0" applyNumberFormat="1" applyFont="1" applyFill="1" applyBorder="1" applyAlignment="1">
      <alignment horizontal="right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3" fillId="25" borderId="0" xfId="38" applyFont="1" applyFill="1" applyAlignment="1">
      <alignment horizontal="left"/>
    </xf>
    <xf numFmtId="0" fontId="3" fillId="25" borderId="0" xfId="38" applyFont="1" applyFill="1" applyBorder="1" applyAlignment="1"/>
    <xf numFmtId="3" fontId="3" fillId="25" borderId="0" xfId="38" applyNumberFormat="1" applyFont="1" applyFill="1" applyBorder="1" applyAlignment="1">
      <alignment horizontal="right"/>
    </xf>
    <xf numFmtId="3" fontId="4" fillId="24" borderId="0" xfId="0" applyNumberFormat="1" applyFont="1" applyFill="1"/>
    <xf numFmtId="3" fontId="4" fillId="25" borderId="0" xfId="0" applyNumberFormat="1" applyFont="1" applyFill="1"/>
    <xf numFmtId="0" fontId="3" fillId="0" borderId="0" xfId="0" applyFont="1" applyFill="1" applyAlignment="1">
      <alignment vertical="center" wrapText="1"/>
    </xf>
    <xf numFmtId="3" fontId="3" fillId="0" borderId="0" xfId="0" applyNumberFormat="1" applyFont="1" applyFill="1" applyAlignment="1">
      <alignment vertical="center"/>
    </xf>
    <xf numFmtId="3" fontId="3" fillId="0" borderId="0" xfId="0" applyNumberFormat="1" applyFont="1" applyFill="1" applyBorder="1" applyAlignment="1">
      <alignment horizontal="right"/>
    </xf>
    <xf numFmtId="0" fontId="3" fillId="28" borderId="0" xfId="0" applyFont="1" applyFill="1"/>
    <xf numFmtId="0" fontId="3" fillId="28" borderId="0" xfId="0" applyFont="1" applyFill="1" applyAlignment="1">
      <alignment wrapText="1"/>
    </xf>
    <xf numFmtId="3" fontId="3" fillId="28" borderId="0" xfId="0" applyNumberFormat="1" applyFont="1" applyFill="1" applyAlignment="1"/>
    <xf numFmtId="3" fontId="4" fillId="26" borderId="0" xfId="44" applyNumberFormat="1" applyFont="1" applyFill="1"/>
    <xf numFmtId="0" fontId="3" fillId="29" borderId="0" xfId="0" applyFont="1" applyFill="1" applyAlignment="1">
      <alignment vertical="center" wrapText="1"/>
    </xf>
    <xf numFmtId="3" fontId="3" fillId="29" borderId="0" xfId="0" applyNumberFormat="1" applyFont="1" applyFill="1" applyAlignment="1">
      <alignment vertical="center"/>
    </xf>
    <xf numFmtId="0" fontId="3" fillId="28" borderId="0" xfId="38" applyFont="1" applyFill="1" applyAlignment="1">
      <alignment horizontal="left" vertical="top"/>
    </xf>
    <xf numFmtId="0" fontId="3" fillId="28" borderId="0" xfId="38" applyFont="1" applyFill="1" applyBorder="1" applyAlignment="1">
      <alignment wrapText="1"/>
    </xf>
    <xf numFmtId="3" fontId="3" fillId="28" borderId="0" xfId="38" applyNumberFormat="1" applyFont="1" applyFill="1" applyBorder="1" applyAlignment="1">
      <alignment horizontal="right"/>
    </xf>
    <xf numFmtId="0" fontId="4" fillId="0" borderId="0" xfId="44" applyFont="1" applyFill="1" applyBorder="1" applyAlignment="1">
      <alignment horizontal="left" wrapText="1"/>
    </xf>
    <xf numFmtId="0" fontId="14" fillId="0" borderId="19" xfId="0" applyFont="1" applyFill="1" applyBorder="1" applyAlignment="1">
      <alignment horizontal="center" wrapText="1"/>
    </xf>
    <xf numFmtId="3" fontId="7" fillId="0" borderId="0" xfId="44" applyNumberFormat="1" applyFont="1" applyFill="1" applyAlignment="1">
      <alignment horizontal="center" vertical="center" wrapText="1"/>
    </xf>
    <xf numFmtId="0" fontId="6" fillId="0" borderId="0" xfId="44" applyFont="1" applyFill="1" applyBorder="1"/>
    <xf numFmtId="3" fontId="6" fillId="0" borderId="0" xfId="44" applyNumberFormat="1" applyFont="1" applyFill="1"/>
    <xf numFmtId="0" fontId="4" fillId="0" borderId="0" xfId="44" applyFont="1" applyFill="1" applyBorder="1"/>
    <xf numFmtId="0" fontId="5" fillId="0" borderId="0" xfId="44" applyFont="1" applyFill="1" applyBorder="1"/>
    <xf numFmtId="0" fontId="4" fillId="30" borderId="0" xfId="44" applyFont="1" applyFill="1" applyBorder="1"/>
    <xf numFmtId="3" fontId="6" fillId="30" borderId="0" xfId="44" applyNumberFormat="1" applyFont="1" applyFill="1"/>
    <xf numFmtId="0" fontId="6" fillId="31" borderId="0" xfId="44" applyFont="1" applyFill="1" applyBorder="1"/>
    <xf numFmtId="3" fontId="6" fillId="31" borderId="0" xfId="44" applyNumberFormat="1" applyFont="1" applyFill="1"/>
    <xf numFmtId="3" fontId="36" fillId="0" borderId="0" xfId="0" applyNumberFormat="1" applyFont="1" applyFill="1" applyBorder="1"/>
    <xf numFmtId="0" fontId="14" fillId="0" borderId="49" xfId="0" applyFont="1" applyFill="1" applyBorder="1" applyAlignment="1">
      <alignment horizontal="center" vertical="center" wrapText="1"/>
    </xf>
    <xf numFmtId="3" fontId="36" fillId="0" borderId="50" xfId="0" applyNumberFormat="1" applyFont="1" applyFill="1" applyBorder="1"/>
    <xf numFmtId="3" fontId="15" fillId="0" borderId="51" xfId="0" applyNumberFormat="1" applyFont="1" applyFill="1" applyBorder="1"/>
    <xf numFmtId="3" fontId="15" fillId="0" borderId="50" xfId="0" applyNumberFormat="1" applyFont="1" applyFill="1" applyBorder="1"/>
    <xf numFmtId="3" fontId="14" fillId="0" borderId="30" xfId="0" applyNumberFormat="1" applyFont="1" applyFill="1" applyBorder="1"/>
    <xf numFmtId="3" fontId="36" fillId="0" borderId="52" xfId="0" applyNumberFormat="1" applyFont="1" applyFill="1" applyBorder="1"/>
    <xf numFmtId="3" fontId="14" fillId="0" borderId="49" xfId="0" applyNumberFormat="1" applyFont="1" applyFill="1" applyBorder="1"/>
    <xf numFmtId="0" fontId="33" fillId="0" borderId="19" xfId="0" applyFont="1" applyFill="1" applyBorder="1" applyAlignment="1">
      <alignment horizontal="center" vertical="center" wrapText="1"/>
    </xf>
    <xf numFmtId="3" fontId="33" fillId="0" borderId="49" xfId="0" applyNumberFormat="1" applyFont="1" applyFill="1" applyBorder="1"/>
    <xf numFmtId="0" fontId="2" fillId="0" borderId="0" xfId="44" applyFont="1" applyFill="1" applyAlignment="1">
      <alignment horizontal="center" vertical="center" wrapText="1"/>
    </xf>
    <xf numFmtId="3" fontId="3" fillId="30" borderId="0" xfId="44" applyNumberFormat="1" applyFont="1" applyFill="1" applyBorder="1"/>
    <xf numFmtId="3" fontId="3" fillId="30" borderId="0" xfId="44" applyNumberFormat="1" applyFont="1" applyFill="1"/>
    <xf numFmtId="3" fontId="4" fillId="30" borderId="0" xfId="44" applyNumberFormat="1" applyFont="1" applyFill="1"/>
    <xf numFmtId="0" fontId="4" fillId="0" borderId="0" xfId="0" applyFont="1" applyFill="1" applyAlignment="1">
      <alignment horizontal="center" vertical="center" wrapText="1"/>
    </xf>
    <xf numFmtId="3" fontId="3" fillId="29" borderId="0" xfId="0" applyNumberFormat="1" applyFont="1" applyFill="1" applyAlignment="1"/>
    <xf numFmtId="0" fontId="2" fillId="28" borderId="0" xfId="0" applyFont="1" applyFill="1"/>
    <xf numFmtId="3" fontId="37" fillId="0" borderId="50" xfId="0" applyNumberFormat="1" applyFont="1" applyFill="1" applyBorder="1"/>
    <xf numFmtId="3" fontId="37" fillId="0" borderId="52" xfId="0" applyNumberFormat="1" applyFont="1" applyFill="1" applyBorder="1"/>
    <xf numFmtId="4" fontId="15" fillId="0" borderId="14" xfId="0" applyNumberFormat="1" applyFont="1" applyFill="1" applyBorder="1"/>
    <xf numFmtId="4" fontId="15" fillId="0" borderId="39" xfId="0" applyNumberFormat="1" applyFont="1" applyFill="1" applyBorder="1"/>
    <xf numFmtId="4" fontId="15" fillId="0" borderId="22" xfId="0" applyNumberFormat="1" applyFont="1" applyFill="1" applyBorder="1"/>
    <xf numFmtId="4" fontId="15" fillId="0" borderId="32" xfId="0" applyNumberFormat="1" applyFont="1" applyFill="1" applyBorder="1"/>
    <xf numFmtId="4" fontId="33" fillId="0" borderId="37" xfId="0" applyNumberFormat="1" applyFont="1" applyFill="1" applyBorder="1"/>
    <xf numFmtId="4" fontId="33" fillId="0" borderId="19" xfId="0" applyNumberFormat="1" applyFont="1" applyFill="1" applyBorder="1"/>
    <xf numFmtId="3" fontId="37" fillId="0" borderId="51" xfId="0" applyNumberFormat="1" applyFont="1" applyFill="1" applyBorder="1"/>
    <xf numFmtId="4" fontId="15" fillId="0" borderId="0" xfId="0" applyNumberFormat="1" applyFont="1" applyFill="1" applyBorder="1"/>
    <xf numFmtId="4" fontId="15" fillId="29" borderId="0" xfId="0" applyNumberFormat="1" applyFont="1" applyFill="1" applyBorder="1"/>
    <xf numFmtId="4" fontId="15" fillId="28" borderId="0" xfId="0" applyNumberFormat="1" applyFont="1" applyFill="1" applyBorder="1"/>
    <xf numFmtId="0" fontId="4" fillId="0" borderId="0" xfId="46" applyFont="1"/>
    <xf numFmtId="0" fontId="3" fillId="0" borderId="0" xfId="46" applyFont="1"/>
    <xf numFmtId="0" fontId="3" fillId="0" borderId="0" xfId="46" applyFont="1" applyAlignment="1"/>
    <xf numFmtId="0" fontId="14" fillId="0" borderId="0" xfId="46" applyFont="1"/>
    <xf numFmtId="0" fontId="15" fillId="0" borderId="0" xfId="46" applyFont="1"/>
    <xf numFmtId="0" fontId="14" fillId="0" borderId="0" xfId="46" applyFont="1" applyAlignment="1">
      <alignment horizontal="right"/>
    </xf>
    <xf numFmtId="0" fontId="15" fillId="0" borderId="0" xfId="46" applyFont="1" applyAlignment="1">
      <alignment horizontal="right"/>
    </xf>
    <xf numFmtId="0" fontId="14" fillId="0" borderId="0" xfId="46" applyFont="1" applyAlignment="1">
      <alignment horizontal="left"/>
    </xf>
    <xf numFmtId="0" fontId="33" fillId="0" borderId="0" xfId="46" applyFont="1" applyAlignment="1">
      <alignment horizontal="left"/>
    </xf>
    <xf numFmtId="3" fontId="35" fillId="0" borderId="0" xfId="44" applyNumberFormat="1" applyFont="1" applyFill="1"/>
    <xf numFmtId="4" fontId="3" fillId="26" borderId="0" xfId="44" applyNumberFormat="1" applyFont="1" applyFill="1" applyBorder="1"/>
    <xf numFmtId="4" fontId="3" fillId="0" borderId="0" xfId="44" applyNumberFormat="1" applyFont="1" applyFill="1" applyBorder="1"/>
    <xf numFmtId="4" fontId="3" fillId="31" borderId="0" xfId="44" applyNumberFormat="1" applyFont="1" applyFill="1" applyBorder="1"/>
    <xf numFmtId="4" fontId="4" fillId="29" borderId="0" xfId="44" applyNumberFormat="1" applyFont="1" applyFill="1" applyBorder="1"/>
    <xf numFmtId="4" fontId="4" fillId="31" borderId="0" xfId="44" applyNumberFormat="1" applyFont="1" applyFill="1" applyBorder="1"/>
    <xf numFmtId="4" fontId="3" fillId="30" borderId="0" xfId="44" applyNumberFormat="1" applyFont="1" applyFill="1" applyBorder="1"/>
    <xf numFmtId="0" fontId="13" fillId="0" borderId="0" xfId="46" applyFont="1" applyAlignment="1">
      <alignment horizontal="center"/>
    </xf>
    <xf numFmtId="0" fontId="14" fillId="0" borderId="17" xfId="0" applyFont="1" applyFill="1" applyBorder="1" applyAlignment="1">
      <alignment horizontal="center"/>
    </xf>
    <xf numFmtId="0" fontId="2" fillId="0" borderId="0" xfId="45" applyFont="1" applyFill="1" applyBorder="1" applyAlignment="1">
      <alignment horizontal="left"/>
    </xf>
    <xf numFmtId="0" fontId="13" fillId="0" borderId="0" xfId="0" applyFont="1" applyFill="1" applyAlignment="1">
      <alignment horizontal="center"/>
    </xf>
    <xf numFmtId="0" fontId="4" fillId="0" borderId="0" xfId="44" applyFont="1" applyFill="1" applyAlignment="1">
      <alignment horizontal="center"/>
    </xf>
    <xf numFmtId="0" fontId="4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</cellXfs>
  <cellStyles count="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ál" xfId="0" builtinId="0"/>
    <cellStyle name="Normál 2" xfId="37"/>
    <cellStyle name="Normál_2013. költségvetés mell" xfId="44"/>
    <cellStyle name="Normál_2013. ktsgv mell III. név egységes Bozsok" xfId="46"/>
    <cellStyle name="Normál_melléklet összesen_2012. koncepció kiegészítő táblázatok" xfId="38"/>
    <cellStyle name="Normál_R_2MELL" xfId="45"/>
    <cellStyle name="Note" xfId="39"/>
    <cellStyle name="Output" xfId="40"/>
    <cellStyle name="Title" xfId="41"/>
    <cellStyle name="Total" xfId="42"/>
    <cellStyle name="Warning Text" xfId="43"/>
  </cellStyles>
  <dxfs count="0"/>
  <tableStyles count="0" defaultTableStyle="TableStyleMedium9" defaultPivotStyle="PivotStyleLight16"/>
  <colors>
    <mruColors>
      <color rgb="FFCCFFCC"/>
      <color rgb="FFFFFF66"/>
      <color rgb="FFFF99CC"/>
      <color rgb="FFFF99FF"/>
      <color rgb="FFFF66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workbookViewId="0">
      <selection activeCell="D18" sqref="D18"/>
    </sheetView>
  </sheetViews>
  <sheetFormatPr defaultRowHeight="12.75" x14ac:dyDescent="0.2"/>
  <cols>
    <col min="1" max="1" width="12" style="207" customWidth="1"/>
    <col min="2" max="2" width="12.28515625" style="207" customWidth="1"/>
    <col min="3" max="3" width="6" style="208" customWidth="1"/>
    <col min="4" max="4" width="37.140625" style="208" customWidth="1"/>
    <col min="5" max="16384" width="9.140625" style="208"/>
  </cols>
  <sheetData>
    <row r="1" spans="1:8" ht="18.75" customHeight="1" x14ac:dyDescent="0.2"/>
    <row r="2" spans="1:8" ht="15.75" x14ac:dyDescent="0.25">
      <c r="A2" s="223" t="s">
        <v>164</v>
      </c>
      <c r="B2" s="223"/>
      <c r="C2" s="223"/>
      <c r="D2" s="223"/>
      <c r="E2" s="223"/>
      <c r="F2" s="223"/>
      <c r="G2" s="209"/>
      <c r="H2" s="209"/>
    </row>
    <row r="3" spans="1:8" x14ac:dyDescent="0.2">
      <c r="A3" s="210"/>
      <c r="B3" s="210"/>
      <c r="C3" s="211"/>
      <c r="D3" s="211"/>
      <c r="E3" s="211"/>
      <c r="F3" s="211"/>
    </row>
    <row r="4" spans="1:8" ht="27.75" customHeight="1" x14ac:dyDescent="0.2">
      <c r="A4" s="210"/>
      <c r="B4" s="210"/>
      <c r="C4" s="211"/>
      <c r="D4" s="211"/>
      <c r="E4" s="211"/>
      <c r="F4" s="211"/>
    </row>
    <row r="5" spans="1:8" x14ac:dyDescent="0.2">
      <c r="A5" s="212" t="s">
        <v>165</v>
      </c>
      <c r="B5" s="212"/>
      <c r="C5" s="211"/>
      <c r="D5" s="211"/>
      <c r="E5" s="211"/>
      <c r="F5" s="211"/>
    </row>
    <row r="6" spans="1:8" x14ac:dyDescent="0.2">
      <c r="A6" s="212"/>
      <c r="B6" s="212" t="s">
        <v>166</v>
      </c>
      <c r="C6" s="211"/>
      <c r="D6" s="211"/>
      <c r="E6" s="211"/>
      <c r="F6" s="211"/>
    </row>
    <row r="7" spans="1:8" ht="25.5" customHeight="1" x14ac:dyDescent="0.2">
      <c r="A7" s="212" t="s">
        <v>167</v>
      </c>
      <c r="B7" s="212"/>
      <c r="C7" s="213"/>
      <c r="D7" s="214" t="s">
        <v>168</v>
      </c>
      <c r="E7" s="211"/>
      <c r="F7" s="211"/>
    </row>
    <row r="8" spans="1:8" ht="25.5" customHeight="1" x14ac:dyDescent="0.2">
      <c r="A8" s="212"/>
      <c r="B8" s="212"/>
      <c r="C8" s="213"/>
      <c r="D8" s="214"/>
      <c r="E8" s="211"/>
      <c r="F8" s="211"/>
    </row>
    <row r="9" spans="1:8" ht="25.5" customHeight="1" x14ac:dyDescent="0.2">
      <c r="A9" s="212"/>
      <c r="B9" s="212"/>
      <c r="C9" s="213"/>
      <c r="D9" s="215"/>
      <c r="E9" s="211"/>
      <c r="F9" s="211"/>
    </row>
    <row r="10" spans="1:8" ht="25.5" customHeight="1" x14ac:dyDescent="0.2">
      <c r="A10" s="212"/>
      <c r="B10" s="212"/>
      <c r="C10" s="213"/>
      <c r="D10" s="215"/>
      <c r="E10" s="211"/>
      <c r="F10" s="211"/>
    </row>
    <row r="11" spans="1:8" ht="25.5" customHeight="1" x14ac:dyDescent="0.2">
      <c r="A11" s="212"/>
      <c r="B11" s="212"/>
      <c r="C11" s="213"/>
      <c r="D11" s="215"/>
      <c r="E11" s="211"/>
      <c r="F11" s="211"/>
    </row>
    <row r="12" spans="1:8" x14ac:dyDescent="0.2">
      <c r="A12" s="210"/>
      <c r="B12" s="210"/>
      <c r="C12" s="211"/>
      <c r="D12" s="211"/>
      <c r="E12" s="211"/>
      <c r="F12" s="211"/>
    </row>
    <row r="13" spans="1:8" x14ac:dyDescent="0.2">
      <c r="A13" s="210"/>
      <c r="B13" s="210"/>
      <c r="C13" s="211"/>
      <c r="D13" s="211"/>
      <c r="E13" s="211"/>
      <c r="F13" s="211"/>
    </row>
    <row r="14" spans="1:8" x14ac:dyDescent="0.2">
      <c r="A14" s="210"/>
      <c r="B14" s="210"/>
      <c r="C14" s="211"/>
      <c r="D14" s="211"/>
      <c r="E14" s="211"/>
      <c r="F14" s="211"/>
    </row>
    <row r="15" spans="1:8" x14ac:dyDescent="0.2">
      <c r="A15" s="210"/>
      <c r="B15" s="210"/>
      <c r="C15" s="211"/>
      <c r="D15" s="211"/>
      <c r="E15" s="211"/>
      <c r="F15" s="211"/>
    </row>
    <row r="16" spans="1:8" x14ac:dyDescent="0.2">
      <c r="A16" s="210"/>
      <c r="B16" s="210"/>
      <c r="C16" s="211"/>
      <c r="D16" s="211"/>
      <c r="E16" s="211"/>
      <c r="F16" s="211"/>
    </row>
    <row r="17" spans="1:6" x14ac:dyDescent="0.2">
      <c r="A17" s="210"/>
      <c r="B17" s="210"/>
      <c r="C17" s="211"/>
      <c r="D17" s="211"/>
      <c r="E17" s="211"/>
      <c r="F17" s="211"/>
    </row>
    <row r="18" spans="1:6" x14ac:dyDescent="0.2">
      <c r="A18" s="210"/>
      <c r="B18" s="210"/>
      <c r="C18" s="211"/>
      <c r="D18" s="211"/>
      <c r="E18" s="211"/>
      <c r="F18" s="211"/>
    </row>
    <row r="19" spans="1:6" x14ac:dyDescent="0.2">
      <c r="A19" s="210"/>
      <c r="B19" s="210"/>
      <c r="C19" s="211"/>
      <c r="D19" s="211"/>
      <c r="E19" s="211"/>
      <c r="F19" s="211"/>
    </row>
    <row r="20" spans="1:6" x14ac:dyDescent="0.2">
      <c r="A20" s="210"/>
      <c r="B20" s="210"/>
      <c r="C20" s="211"/>
      <c r="D20" s="211"/>
      <c r="E20" s="211"/>
      <c r="F20" s="211"/>
    </row>
    <row r="21" spans="1:6" x14ac:dyDescent="0.2">
      <c r="A21" s="210"/>
      <c r="B21" s="210"/>
      <c r="C21" s="211"/>
      <c r="D21" s="211"/>
      <c r="E21" s="211"/>
      <c r="F21" s="211"/>
    </row>
    <row r="22" spans="1:6" x14ac:dyDescent="0.2">
      <c r="A22" s="210"/>
      <c r="B22" s="210"/>
      <c r="C22" s="211"/>
      <c r="D22" s="211"/>
      <c r="E22" s="211"/>
      <c r="F22" s="211"/>
    </row>
    <row r="23" spans="1:6" x14ac:dyDescent="0.2">
      <c r="A23" s="210"/>
      <c r="B23" s="210"/>
      <c r="C23" s="211"/>
      <c r="D23" s="211"/>
      <c r="E23" s="211"/>
      <c r="F23" s="211"/>
    </row>
    <row r="24" spans="1:6" x14ac:dyDescent="0.2">
      <c r="A24" s="210"/>
      <c r="B24" s="210"/>
      <c r="C24" s="211"/>
      <c r="D24" s="211"/>
      <c r="E24" s="211"/>
      <c r="F24" s="211"/>
    </row>
    <row r="25" spans="1:6" x14ac:dyDescent="0.2">
      <c r="A25" s="210"/>
      <c r="B25" s="210"/>
      <c r="C25" s="211"/>
      <c r="D25" s="211"/>
      <c r="E25" s="211"/>
      <c r="F25" s="211"/>
    </row>
    <row r="26" spans="1:6" x14ac:dyDescent="0.2">
      <c r="A26" s="210"/>
      <c r="B26" s="210"/>
      <c r="C26" s="211"/>
      <c r="D26" s="211"/>
      <c r="E26" s="211"/>
      <c r="F26" s="211"/>
    </row>
    <row r="27" spans="1:6" x14ac:dyDescent="0.2">
      <c r="A27" s="210"/>
      <c r="B27" s="210"/>
      <c r="C27" s="211"/>
      <c r="D27" s="211"/>
      <c r="E27" s="211"/>
      <c r="F27" s="211"/>
    </row>
    <row r="28" spans="1:6" x14ac:dyDescent="0.2">
      <c r="A28" s="210"/>
      <c r="B28" s="210"/>
      <c r="C28" s="211"/>
      <c r="D28" s="211"/>
      <c r="E28" s="211"/>
      <c r="F28" s="211"/>
    </row>
    <row r="29" spans="1:6" x14ac:dyDescent="0.2">
      <c r="A29" s="210"/>
      <c r="B29" s="210"/>
      <c r="C29" s="211"/>
      <c r="D29" s="211"/>
      <c r="E29" s="211"/>
      <c r="F29" s="211"/>
    </row>
    <row r="30" spans="1:6" x14ac:dyDescent="0.2">
      <c r="A30" s="210"/>
      <c r="B30" s="210"/>
      <c r="C30" s="211"/>
      <c r="D30" s="211"/>
      <c r="E30" s="211"/>
      <c r="F30" s="211"/>
    </row>
    <row r="31" spans="1:6" x14ac:dyDescent="0.2">
      <c r="A31" s="210"/>
      <c r="B31" s="210"/>
      <c r="C31" s="211"/>
      <c r="D31" s="211"/>
      <c r="E31" s="211"/>
      <c r="F31" s="211"/>
    </row>
    <row r="32" spans="1:6" x14ac:dyDescent="0.2">
      <c r="A32" s="210"/>
      <c r="B32" s="210"/>
      <c r="C32" s="211"/>
      <c r="D32" s="211"/>
      <c r="E32" s="211"/>
      <c r="F32" s="211"/>
    </row>
    <row r="33" spans="1:6" x14ac:dyDescent="0.2">
      <c r="A33" s="210"/>
      <c r="B33" s="210"/>
      <c r="C33" s="211"/>
      <c r="D33" s="211"/>
      <c r="E33" s="211"/>
      <c r="F33" s="211"/>
    </row>
    <row r="34" spans="1:6" x14ac:dyDescent="0.2">
      <c r="A34" s="210"/>
      <c r="B34" s="210"/>
      <c r="C34" s="211"/>
      <c r="D34" s="211"/>
      <c r="E34" s="211"/>
      <c r="F34" s="211"/>
    </row>
    <row r="35" spans="1:6" x14ac:dyDescent="0.2">
      <c r="A35" s="210"/>
      <c r="B35" s="210"/>
      <c r="C35" s="211"/>
      <c r="D35" s="211"/>
      <c r="E35" s="211"/>
      <c r="F35" s="211"/>
    </row>
    <row r="36" spans="1:6" x14ac:dyDescent="0.2">
      <c r="A36" s="210"/>
      <c r="B36" s="210"/>
      <c r="C36" s="211"/>
      <c r="D36" s="211"/>
      <c r="E36" s="211"/>
      <c r="F36" s="211"/>
    </row>
    <row r="37" spans="1:6" x14ac:dyDescent="0.2">
      <c r="A37" s="210"/>
      <c r="B37" s="210"/>
      <c r="C37" s="211"/>
      <c r="D37" s="211"/>
      <c r="E37" s="211"/>
      <c r="F37" s="211"/>
    </row>
    <row r="38" spans="1:6" x14ac:dyDescent="0.2">
      <c r="A38" s="210"/>
      <c r="B38" s="210"/>
      <c r="C38" s="211"/>
      <c r="D38" s="211"/>
      <c r="E38" s="211"/>
      <c r="F38" s="211"/>
    </row>
    <row r="39" spans="1:6" x14ac:dyDescent="0.2">
      <c r="A39" s="210"/>
      <c r="B39" s="210"/>
      <c r="C39" s="211"/>
      <c r="D39" s="211"/>
      <c r="E39" s="211"/>
      <c r="F39" s="211"/>
    </row>
    <row r="40" spans="1:6" x14ac:dyDescent="0.2">
      <c r="A40" s="210"/>
      <c r="B40" s="210"/>
      <c r="C40" s="211"/>
      <c r="D40" s="211"/>
      <c r="E40" s="211"/>
      <c r="F40" s="211"/>
    </row>
    <row r="41" spans="1:6" x14ac:dyDescent="0.2">
      <c r="A41" s="210"/>
      <c r="B41" s="210"/>
      <c r="C41" s="211"/>
      <c r="D41" s="211"/>
      <c r="E41" s="211"/>
      <c r="F41" s="211"/>
    </row>
    <row r="42" spans="1:6" x14ac:dyDescent="0.2">
      <c r="A42" s="210"/>
      <c r="B42" s="210"/>
      <c r="C42" s="211"/>
      <c r="D42" s="211"/>
      <c r="E42" s="211"/>
      <c r="F42" s="211"/>
    </row>
    <row r="43" spans="1:6" x14ac:dyDescent="0.2">
      <c r="A43" s="210"/>
      <c r="B43" s="210"/>
      <c r="C43" s="211"/>
      <c r="D43" s="211"/>
      <c r="E43" s="211"/>
      <c r="F43" s="211"/>
    </row>
    <row r="44" spans="1:6" x14ac:dyDescent="0.2">
      <c r="A44" s="210"/>
      <c r="B44" s="210"/>
      <c r="C44" s="211"/>
      <c r="D44" s="211"/>
      <c r="E44" s="211"/>
      <c r="F44" s="211"/>
    </row>
    <row r="45" spans="1:6" x14ac:dyDescent="0.2">
      <c r="A45" s="210"/>
      <c r="B45" s="210"/>
      <c r="C45" s="211"/>
      <c r="D45" s="211"/>
      <c r="E45" s="211"/>
      <c r="F45" s="211"/>
    </row>
    <row r="46" spans="1:6" x14ac:dyDescent="0.2">
      <c r="A46" s="210"/>
      <c r="B46" s="210"/>
      <c r="C46" s="211"/>
      <c r="D46" s="211"/>
      <c r="E46" s="211"/>
      <c r="F46" s="211"/>
    </row>
    <row r="47" spans="1:6" x14ac:dyDescent="0.2">
      <c r="A47" s="210"/>
      <c r="B47" s="210"/>
      <c r="C47" s="211"/>
      <c r="D47" s="211"/>
      <c r="E47" s="211"/>
      <c r="F47" s="211"/>
    </row>
    <row r="48" spans="1:6" x14ac:dyDescent="0.2">
      <c r="A48" s="210"/>
      <c r="B48" s="210"/>
      <c r="C48" s="211"/>
      <c r="D48" s="211"/>
      <c r="E48" s="211"/>
      <c r="F48" s="211"/>
    </row>
    <row r="49" spans="1:6" x14ac:dyDescent="0.2">
      <c r="A49" s="210"/>
      <c r="B49" s="210"/>
      <c r="C49" s="211"/>
      <c r="D49" s="211"/>
      <c r="E49" s="211"/>
      <c r="F49" s="211"/>
    </row>
    <row r="50" spans="1:6" x14ac:dyDescent="0.2">
      <c r="A50" s="210"/>
      <c r="B50" s="210"/>
      <c r="C50" s="211"/>
      <c r="D50" s="211"/>
      <c r="E50" s="211"/>
      <c r="F50" s="211"/>
    </row>
    <row r="51" spans="1:6" x14ac:dyDescent="0.2">
      <c r="A51" s="210"/>
      <c r="B51" s="210"/>
      <c r="C51" s="211"/>
      <c r="D51" s="211"/>
      <c r="E51" s="211"/>
      <c r="F51" s="211"/>
    </row>
    <row r="52" spans="1:6" x14ac:dyDescent="0.2">
      <c r="A52" s="210"/>
      <c r="B52" s="210"/>
      <c r="C52" s="211"/>
      <c r="D52" s="211"/>
      <c r="E52" s="211"/>
      <c r="F52" s="211"/>
    </row>
    <row r="53" spans="1:6" x14ac:dyDescent="0.2">
      <c r="A53" s="210"/>
      <c r="B53" s="210"/>
      <c r="C53" s="211"/>
      <c r="D53" s="211"/>
      <c r="E53" s="211"/>
      <c r="F53" s="211"/>
    </row>
    <row r="54" spans="1:6" x14ac:dyDescent="0.2">
      <c r="A54" s="210"/>
      <c r="B54" s="210"/>
      <c r="C54" s="211"/>
      <c r="D54" s="211"/>
      <c r="E54" s="211"/>
      <c r="F54" s="211"/>
    </row>
    <row r="55" spans="1:6" x14ac:dyDescent="0.2">
      <c r="A55" s="210"/>
      <c r="B55" s="210"/>
      <c r="C55" s="211"/>
      <c r="D55" s="211"/>
      <c r="E55" s="211"/>
      <c r="F55" s="211"/>
    </row>
    <row r="56" spans="1:6" x14ac:dyDescent="0.2">
      <c r="A56" s="210"/>
      <c r="B56" s="210"/>
      <c r="C56" s="211"/>
      <c r="D56" s="211"/>
      <c r="E56" s="211"/>
      <c r="F56" s="211"/>
    </row>
    <row r="57" spans="1:6" x14ac:dyDescent="0.2">
      <c r="A57" s="210"/>
      <c r="B57" s="210"/>
      <c r="C57" s="211"/>
      <c r="D57" s="211"/>
      <c r="E57" s="211"/>
      <c r="F57" s="211"/>
    </row>
    <row r="58" spans="1:6" x14ac:dyDescent="0.2">
      <c r="A58" s="210"/>
      <c r="B58" s="210"/>
      <c r="C58" s="211"/>
      <c r="D58" s="211"/>
      <c r="E58" s="211"/>
      <c r="F58" s="211"/>
    </row>
    <row r="59" spans="1:6" x14ac:dyDescent="0.2">
      <c r="A59" s="210"/>
      <c r="B59" s="210"/>
      <c r="C59" s="211"/>
      <c r="D59" s="211"/>
      <c r="E59" s="211"/>
      <c r="F59" s="211"/>
    </row>
    <row r="60" spans="1:6" x14ac:dyDescent="0.2">
      <c r="A60" s="210"/>
      <c r="B60" s="210"/>
      <c r="C60" s="211"/>
      <c r="D60" s="211"/>
      <c r="E60" s="211"/>
      <c r="F60" s="211"/>
    </row>
    <row r="61" spans="1:6" x14ac:dyDescent="0.2">
      <c r="A61" s="210"/>
      <c r="B61" s="210"/>
      <c r="C61" s="211"/>
      <c r="D61" s="211"/>
      <c r="E61" s="211"/>
      <c r="F61" s="211"/>
    </row>
    <row r="62" spans="1:6" x14ac:dyDescent="0.2">
      <c r="A62" s="210"/>
      <c r="B62" s="210"/>
      <c r="C62" s="211"/>
      <c r="D62" s="211"/>
      <c r="E62" s="211"/>
      <c r="F62" s="211"/>
    </row>
    <row r="63" spans="1:6" x14ac:dyDescent="0.2">
      <c r="A63" s="210"/>
      <c r="B63" s="210"/>
      <c r="C63" s="211"/>
      <c r="D63" s="211"/>
      <c r="E63" s="211"/>
      <c r="F63" s="211"/>
    </row>
    <row r="64" spans="1:6" x14ac:dyDescent="0.2">
      <c r="A64" s="210"/>
      <c r="B64" s="210"/>
      <c r="C64" s="211"/>
      <c r="D64" s="211"/>
      <c r="E64" s="211"/>
      <c r="F64" s="211"/>
    </row>
    <row r="65" spans="1:6" x14ac:dyDescent="0.2">
      <c r="A65" s="210"/>
      <c r="B65" s="210"/>
      <c r="C65" s="211"/>
      <c r="D65" s="211"/>
      <c r="E65" s="211"/>
      <c r="F65" s="211"/>
    </row>
    <row r="66" spans="1:6" x14ac:dyDescent="0.2">
      <c r="A66" s="210"/>
      <c r="B66" s="210"/>
      <c r="C66" s="211"/>
      <c r="D66" s="211"/>
      <c r="E66" s="211"/>
      <c r="F66" s="211"/>
    </row>
    <row r="67" spans="1:6" x14ac:dyDescent="0.2">
      <c r="A67" s="210"/>
      <c r="B67" s="210"/>
      <c r="C67" s="211"/>
      <c r="D67" s="211"/>
      <c r="E67" s="211"/>
      <c r="F67" s="211"/>
    </row>
    <row r="68" spans="1:6" x14ac:dyDescent="0.2">
      <c r="A68" s="210"/>
      <c r="B68" s="210"/>
      <c r="C68" s="211"/>
      <c r="D68" s="211"/>
      <c r="E68" s="211"/>
      <c r="F68" s="211"/>
    </row>
    <row r="69" spans="1:6" x14ac:dyDescent="0.2">
      <c r="A69" s="210"/>
      <c r="B69" s="210"/>
      <c r="C69" s="211"/>
      <c r="D69" s="211"/>
      <c r="E69" s="211"/>
      <c r="F69" s="211"/>
    </row>
    <row r="70" spans="1:6" x14ac:dyDescent="0.2">
      <c r="A70" s="210"/>
      <c r="B70" s="210"/>
      <c r="C70" s="211"/>
      <c r="D70" s="211"/>
      <c r="E70" s="211"/>
      <c r="F70" s="211"/>
    </row>
    <row r="71" spans="1:6" x14ac:dyDescent="0.2">
      <c r="A71" s="210"/>
      <c r="B71" s="210"/>
      <c r="C71" s="211"/>
      <c r="D71" s="211"/>
      <c r="E71" s="211"/>
      <c r="F71" s="211"/>
    </row>
    <row r="72" spans="1:6" x14ac:dyDescent="0.2">
      <c r="A72" s="210"/>
      <c r="B72" s="210"/>
      <c r="C72" s="211"/>
      <c r="D72" s="211"/>
      <c r="E72" s="211"/>
      <c r="F72" s="211"/>
    </row>
  </sheetData>
  <mergeCells count="1">
    <mergeCell ref="A2:F2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opLeftCell="A43" zoomScaleSheetLayoutView="100" workbookViewId="0">
      <selection activeCell="F41" sqref="F41"/>
    </sheetView>
  </sheetViews>
  <sheetFormatPr defaultRowHeight="15.75" x14ac:dyDescent="0.25"/>
  <cols>
    <col min="1" max="1" width="56.42578125" style="39" customWidth="1"/>
    <col min="2" max="2" width="9" style="39" hidden="1" customWidth="1"/>
    <col min="3" max="3" width="9.5703125" style="39" hidden="1" customWidth="1"/>
    <col min="4" max="4" width="2" style="39" hidden="1" customWidth="1"/>
    <col min="5" max="5" width="10.85546875" style="39" customWidth="1"/>
    <col min="6" max="6" width="10.140625" style="39" customWidth="1"/>
    <col min="7" max="7" width="10.42578125" style="39" customWidth="1"/>
    <col min="8" max="8" width="9.42578125" style="39" customWidth="1"/>
    <col min="9" max="16384" width="9.140625" style="39"/>
  </cols>
  <sheetData>
    <row r="1" spans="1:10" x14ac:dyDescent="0.25">
      <c r="A1" s="225" t="s">
        <v>169</v>
      </c>
      <c r="B1" s="225"/>
      <c r="C1" s="225"/>
      <c r="D1" s="225"/>
      <c r="E1" s="225"/>
      <c r="F1" s="225"/>
      <c r="G1" s="225"/>
      <c r="J1" s="178"/>
    </row>
    <row r="2" spans="1:10" x14ac:dyDescent="0.25">
      <c r="A2" s="226" t="s">
        <v>126</v>
      </c>
      <c r="B2" s="226"/>
      <c r="C2" s="226"/>
      <c r="D2" s="226"/>
      <c r="E2" s="226"/>
      <c r="F2" s="226"/>
      <c r="G2" s="226"/>
      <c r="H2" s="226"/>
    </row>
    <row r="3" spans="1:10" x14ac:dyDescent="0.25">
      <c r="A3" s="226" t="s">
        <v>129</v>
      </c>
      <c r="B3" s="226"/>
      <c r="C3" s="226"/>
      <c r="D3" s="226"/>
      <c r="E3" s="226"/>
      <c r="F3" s="226"/>
      <c r="G3" s="226"/>
      <c r="H3" s="226"/>
    </row>
    <row r="4" spans="1:10" s="29" customFormat="1" ht="21" customHeight="1" thickBot="1" x14ac:dyDescent="0.25">
      <c r="A4" s="224" t="s">
        <v>22</v>
      </c>
      <c r="B4" s="224"/>
      <c r="C4" s="224"/>
      <c r="D4" s="224"/>
      <c r="E4" s="224"/>
    </row>
    <row r="5" spans="1:10" s="29" customFormat="1" ht="42" customHeight="1" thickBot="1" x14ac:dyDescent="0.25">
      <c r="A5" s="40" t="s">
        <v>23</v>
      </c>
      <c r="B5" s="41" t="s">
        <v>33</v>
      </c>
      <c r="C5" s="41" t="s">
        <v>34</v>
      </c>
      <c r="D5" s="42" t="s">
        <v>35</v>
      </c>
      <c r="E5" s="43" t="s">
        <v>36</v>
      </c>
      <c r="F5" s="168" t="s">
        <v>170</v>
      </c>
      <c r="G5" s="179" t="s">
        <v>171</v>
      </c>
      <c r="H5" s="186" t="s">
        <v>159</v>
      </c>
    </row>
    <row r="6" spans="1:10" s="29" customFormat="1" ht="12.75" x14ac:dyDescent="0.2">
      <c r="A6" s="44" t="s">
        <v>37</v>
      </c>
      <c r="B6" s="45"/>
      <c r="C6" s="46"/>
      <c r="D6" s="46"/>
      <c r="E6" s="47">
        <f>E7+E8</f>
        <v>31350</v>
      </c>
      <c r="F6" s="47">
        <f>F7+F8</f>
        <v>21475</v>
      </c>
      <c r="G6" s="181">
        <f>G7+G8</f>
        <v>16096</v>
      </c>
      <c r="H6" s="197">
        <f>ROUND(G6/F6*100,2)</f>
        <v>74.95</v>
      </c>
    </row>
    <row r="7" spans="1:10" s="29" customFormat="1" ht="12.75" x14ac:dyDescent="0.2">
      <c r="A7" s="48" t="s">
        <v>38</v>
      </c>
      <c r="B7" s="49"/>
      <c r="C7" s="50"/>
      <c r="D7" s="50"/>
      <c r="E7" s="51">
        <v>18216</v>
      </c>
      <c r="F7" s="51">
        <v>18644</v>
      </c>
      <c r="G7" s="180">
        <v>14273</v>
      </c>
      <c r="H7" s="198">
        <f t="shared" ref="H7:H25" si="0">ROUND(G7/F7*100,2)</f>
        <v>76.56</v>
      </c>
    </row>
    <row r="8" spans="1:10" s="29" customFormat="1" ht="12.75" x14ac:dyDescent="0.2">
      <c r="A8" s="48" t="s">
        <v>39</v>
      </c>
      <c r="B8" s="49"/>
      <c r="C8" s="50"/>
      <c r="D8" s="50"/>
      <c r="E8" s="51">
        <f>12754+380</f>
        <v>13134</v>
      </c>
      <c r="F8" s="51">
        <v>2831</v>
      </c>
      <c r="G8" s="180">
        <v>1823</v>
      </c>
      <c r="H8" s="198">
        <f t="shared" si="0"/>
        <v>64.39</v>
      </c>
    </row>
    <row r="9" spans="1:10" s="29" customFormat="1" ht="12.75" x14ac:dyDescent="0.2">
      <c r="A9" s="52" t="s">
        <v>40</v>
      </c>
      <c r="B9" s="53"/>
      <c r="C9" s="54"/>
      <c r="D9" s="54"/>
      <c r="E9" s="30">
        <v>7330</v>
      </c>
      <c r="F9" s="30">
        <v>8250</v>
      </c>
      <c r="G9" s="195">
        <v>6672</v>
      </c>
      <c r="H9" s="198">
        <f t="shared" si="0"/>
        <v>80.87</v>
      </c>
    </row>
    <row r="10" spans="1:10" s="29" customFormat="1" ht="12.75" x14ac:dyDescent="0.2">
      <c r="A10" s="52" t="s">
        <v>41</v>
      </c>
      <c r="B10" s="53"/>
      <c r="C10" s="54"/>
      <c r="D10" s="54"/>
      <c r="E10" s="30">
        <f>1697+49+2+17510</f>
        <v>19258</v>
      </c>
      <c r="F10" s="30">
        <v>19295</v>
      </c>
      <c r="G10" s="195">
        <v>6656</v>
      </c>
      <c r="H10" s="198">
        <f t="shared" si="0"/>
        <v>34.5</v>
      </c>
    </row>
    <row r="11" spans="1:10" s="29" customFormat="1" ht="13.5" thickBot="1" x14ac:dyDescent="0.25">
      <c r="A11" s="55" t="s">
        <v>42</v>
      </c>
      <c r="B11" s="56"/>
      <c r="C11" s="57"/>
      <c r="D11" s="57"/>
      <c r="E11" s="58">
        <f>1544+629</f>
        <v>2173</v>
      </c>
      <c r="F11" s="58">
        <v>1544</v>
      </c>
      <c r="G11" s="196">
        <v>60</v>
      </c>
      <c r="H11" s="199">
        <f t="shared" si="0"/>
        <v>3.89</v>
      </c>
    </row>
    <row r="12" spans="1:10" s="33" customFormat="1" ht="13.5" thickBot="1" x14ac:dyDescent="0.25">
      <c r="A12" s="59" t="s">
        <v>43</v>
      </c>
      <c r="B12" s="60">
        <f>SUM(B6:B10)</f>
        <v>0</v>
      </c>
      <c r="C12" s="32">
        <f>SUM(C6:C10)</f>
        <v>0</v>
      </c>
      <c r="D12" s="32">
        <f>SUM(D6:D10)</f>
        <v>0</v>
      </c>
      <c r="E12" s="32">
        <f>E6+E9+E10+E11</f>
        <v>60111</v>
      </c>
      <c r="F12" s="32">
        <f>F6+F9+F10+F11</f>
        <v>50564</v>
      </c>
      <c r="G12" s="185">
        <f>G6+G9+G10+G11</f>
        <v>29484</v>
      </c>
      <c r="H12" s="201">
        <f t="shared" si="0"/>
        <v>58.31</v>
      </c>
    </row>
    <row r="13" spans="1:10" s="29" customFormat="1" ht="12.75" x14ac:dyDescent="0.2">
      <c r="A13" s="44" t="s">
        <v>44</v>
      </c>
      <c r="B13" s="61"/>
      <c r="C13" s="28"/>
      <c r="D13" s="28"/>
      <c r="E13" s="28">
        <f>E14</f>
        <v>0</v>
      </c>
      <c r="F13" s="28">
        <f t="shared" ref="F13:G13" si="1">F14</f>
        <v>12709</v>
      </c>
      <c r="G13" s="181">
        <f t="shared" si="1"/>
        <v>12709</v>
      </c>
      <c r="H13" s="197">
        <f t="shared" si="0"/>
        <v>100</v>
      </c>
    </row>
    <row r="14" spans="1:10" s="29" customFormat="1" ht="12.75" x14ac:dyDescent="0.2">
      <c r="A14" s="62" t="s">
        <v>45</v>
      </c>
      <c r="B14" s="63"/>
      <c r="C14" s="64"/>
      <c r="D14" s="64"/>
      <c r="E14" s="64"/>
      <c r="F14" s="64">
        <v>12709</v>
      </c>
      <c r="G14" s="180">
        <v>12709</v>
      </c>
      <c r="H14" s="198">
        <f t="shared" si="0"/>
        <v>100</v>
      </c>
    </row>
    <row r="15" spans="1:10" s="29" customFormat="1" ht="12.75" x14ac:dyDescent="0.2">
      <c r="A15" s="52" t="s">
        <v>46</v>
      </c>
      <c r="B15" s="65"/>
      <c r="C15" s="30"/>
      <c r="D15" s="30"/>
      <c r="E15" s="30">
        <v>1000</v>
      </c>
      <c r="F15" s="30">
        <v>1000</v>
      </c>
      <c r="G15" s="180">
        <v>0</v>
      </c>
      <c r="H15" s="198">
        <f t="shared" si="0"/>
        <v>0</v>
      </c>
    </row>
    <row r="16" spans="1:10" s="29" customFormat="1" ht="12.75" x14ac:dyDescent="0.2">
      <c r="A16" s="52" t="s">
        <v>31</v>
      </c>
      <c r="B16" s="65"/>
      <c r="C16" s="30"/>
      <c r="D16" s="30"/>
      <c r="E16" s="30">
        <f>SUM(E17:E18)</f>
        <v>660</v>
      </c>
      <c r="F16" s="30">
        <f>SUM(F17:F18)</f>
        <v>660</v>
      </c>
      <c r="G16" s="182">
        <f>SUM(G17:G18)</f>
        <v>588</v>
      </c>
      <c r="H16" s="198">
        <f t="shared" si="0"/>
        <v>89.09</v>
      </c>
    </row>
    <row r="17" spans="1:8" s="29" customFormat="1" ht="25.5" x14ac:dyDescent="0.2">
      <c r="A17" s="66" t="s">
        <v>47</v>
      </c>
      <c r="B17" s="67"/>
      <c r="C17" s="51"/>
      <c r="D17" s="51"/>
      <c r="E17" s="51"/>
      <c r="F17" s="51"/>
      <c r="G17" s="180"/>
      <c r="H17" s="198"/>
    </row>
    <row r="18" spans="1:8" s="29" customFormat="1" ht="13.5" thickBot="1" x14ac:dyDescent="0.25">
      <c r="A18" s="66" t="s">
        <v>48</v>
      </c>
      <c r="B18" s="68"/>
      <c r="C18" s="69"/>
      <c r="D18" s="69"/>
      <c r="E18" s="69">
        <v>660</v>
      </c>
      <c r="F18" s="69">
        <v>660</v>
      </c>
      <c r="G18" s="184">
        <v>588</v>
      </c>
      <c r="H18" s="199">
        <f t="shared" si="0"/>
        <v>89.09</v>
      </c>
    </row>
    <row r="19" spans="1:8" s="33" customFormat="1" ht="14.25" customHeight="1" thickBot="1" x14ac:dyDescent="0.25">
      <c r="A19" s="59" t="s">
        <v>49</v>
      </c>
      <c r="B19" s="60">
        <f>SUM(B13:B18)</f>
        <v>0</v>
      </c>
      <c r="C19" s="32">
        <f>SUM(C13:C18)</f>
        <v>0</v>
      </c>
      <c r="D19" s="32">
        <f>SUM(D13:D18)</f>
        <v>0</v>
      </c>
      <c r="E19" s="32">
        <f>E16+E15+E13</f>
        <v>1660</v>
      </c>
      <c r="F19" s="32">
        <f>F16+F15+F13</f>
        <v>14369</v>
      </c>
      <c r="G19" s="185">
        <f>G16+G15+G13</f>
        <v>13297</v>
      </c>
      <c r="H19" s="201">
        <f t="shared" si="0"/>
        <v>92.54</v>
      </c>
    </row>
    <row r="20" spans="1:8" s="33" customFormat="1" ht="15.75" customHeight="1" thickBot="1" x14ac:dyDescent="0.25">
      <c r="A20" s="70" t="s">
        <v>50</v>
      </c>
      <c r="B20" s="71"/>
      <c r="C20" s="72"/>
      <c r="D20" s="72"/>
      <c r="E20" s="72">
        <f>E19+E12</f>
        <v>61771</v>
      </c>
      <c r="F20" s="72">
        <f>F19+F12</f>
        <v>64933</v>
      </c>
      <c r="G20" s="185">
        <f>G19+G12</f>
        <v>42781</v>
      </c>
      <c r="H20" s="201">
        <f t="shared" si="0"/>
        <v>65.88</v>
      </c>
    </row>
    <row r="21" spans="1:8" s="29" customFormat="1" ht="12.75" x14ac:dyDescent="0.2">
      <c r="A21" s="73" t="s">
        <v>51</v>
      </c>
      <c r="B21" s="45"/>
      <c r="C21" s="46"/>
      <c r="D21" s="46"/>
      <c r="E21" s="47">
        <f>SUM(E22:E23)</f>
        <v>14500</v>
      </c>
      <c r="F21" s="47">
        <f>SUM(F22:F23)</f>
        <v>16385</v>
      </c>
      <c r="G21" s="181">
        <f>SUM(G22:G23)</f>
        <v>16385</v>
      </c>
      <c r="H21" s="197">
        <f t="shared" si="0"/>
        <v>100</v>
      </c>
    </row>
    <row r="22" spans="1:8" s="29" customFormat="1" ht="12.75" x14ac:dyDescent="0.2">
      <c r="A22" s="62" t="s">
        <v>52</v>
      </c>
      <c r="B22" s="49"/>
      <c r="C22" s="50"/>
      <c r="D22" s="50"/>
      <c r="E22" s="51">
        <v>9123</v>
      </c>
      <c r="F22" s="51">
        <v>11008</v>
      </c>
      <c r="G22" s="180">
        <v>11008</v>
      </c>
      <c r="H22" s="198">
        <f t="shared" si="0"/>
        <v>100</v>
      </c>
    </row>
    <row r="23" spans="1:8" s="29" customFormat="1" ht="13.5" thickBot="1" x14ac:dyDescent="0.25">
      <c r="A23" s="74" t="s">
        <v>53</v>
      </c>
      <c r="B23" s="75"/>
      <c r="C23" s="76"/>
      <c r="D23" s="76"/>
      <c r="E23" s="77">
        <v>5377</v>
      </c>
      <c r="F23" s="77">
        <v>5377</v>
      </c>
      <c r="G23" s="184">
        <v>5377</v>
      </c>
      <c r="H23" s="200">
        <f t="shared" si="0"/>
        <v>100</v>
      </c>
    </row>
    <row r="24" spans="1:8" s="33" customFormat="1" ht="15.75" customHeight="1" thickBot="1" x14ac:dyDescent="0.25">
      <c r="A24" s="59" t="s">
        <v>54</v>
      </c>
      <c r="B24" s="60"/>
      <c r="C24" s="32"/>
      <c r="D24" s="32"/>
      <c r="E24" s="32">
        <f>SUM(E21)</f>
        <v>14500</v>
      </c>
      <c r="F24" s="32">
        <f>SUM(F21)</f>
        <v>16385</v>
      </c>
      <c r="G24" s="185">
        <f>SUM(G21)</f>
        <v>16385</v>
      </c>
      <c r="H24" s="202">
        <f t="shared" si="0"/>
        <v>100</v>
      </c>
    </row>
    <row r="25" spans="1:8" s="33" customFormat="1" ht="15.75" customHeight="1" thickBot="1" x14ac:dyDescent="0.25">
      <c r="A25" s="78" t="s">
        <v>24</v>
      </c>
      <c r="B25" s="79" t="e">
        <f>B12+B19+B21+#REF!</f>
        <v>#REF!</v>
      </c>
      <c r="C25" s="34">
        <f>C12+C19+C21</f>
        <v>0</v>
      </c>
      <c r="D25" s="34" t="e">
        <f>D12+D19+D21+#REF!</f>
        <v>#REF!</v>
      </c>
      <c r="E25" s="34">
        <f>E12+E19+E21</f>
        <v>76271</v>
      </c>
      <c r="F25" s="34">
        <f>F12+F19+F21</f>
        <v>81318</v>
      </c>
      <c r="G25" s="183">
        <f>G12+G19+G21</f>
        <v>59166</v>
      </c>
      <c r="H25" s="202">
        <f t="shared" si="0"/>
        <v>72.760000000000005</v>
      </c>
    </row>
    <row r="26" spans="1:8" s="29" customFormat="1" ht="12.75" x14ac:dyDescent="0.2"/>
    <row r="27" spans="1:8" s="29" customFormat="1" ht="13.5" thickBot="1" x14ac:dyDescent="0.25">
      <c r="A27" s="224" t="s">
        <v>25</v>
      </c>
      <c r="B27" s="224"/>
      <c r="C27" s="224"/>
      <c r="D27" s="224"/>
      <c r="E27" s="224"/>
    </row>
    <row r="28" spans="1:8" s="29" customFormat="1" ht="40.5" customHeight="1" thickBot="1" x14ac:dyDescent="0.25">
      <c r="A28" s="80" t="s">
        <v>23</v>
      </c>
      <c r="B28" s="81" t="s">
        <v>55</v>
      </c>
      <c r="C28" s="82" t="s">
        <v>29</v>
      </c>
      <c r="D28" s="83" t="s">
        <v>30</v>
      </c>
      <c r="E28" s="81" t="s">
        <v>36</v>
      </c>
      <c r="F28" s="168" t="s">
        <v>170</v>
      </c>
      <c r="G28" s="179" t="s">
        <v>171</v>
      </c>
      <c r="H28" s="186" t="s">
        <v>159</v>
      </c>
    </row>
    <row r="29" spans="1:8" s="29" customFormat="1" ht="12.75" x14ac:dyDescent="0.2">
      <c r="A29" s="44" t="s">
        <v>0</v>
      </c>
      <c r="B29" s="61"/>
      <c r="C29" s="28"/>
      <c r="D29" s="28"/>
      <c r="E29" s="28">
        <f>3799+1804+300</f>
        <v>5903</v>
      </c>
      <c r="F29" s="28">
        <v>6853</v>
      </c>
      <c r="G29" s="195">
        <v>4865</v>
      </c>
      <c r="H29" s="197">
        <f>ROUND(G29/F29*100,2)</f>
        <v>70.989999999999995</v>
      </c>
    </row>
    <row r="30" spans="1:8" s="29" customFormat="1" ht="12.75" x14ac:dyDescent="0.2">
      <c r="A30" s="52" t="s">
        <v>26</v>
      </c>
      <c r="B30" s="65"/>
      <c r="C30" s="30"/>
      <c r="D30" s="30"/>
      <c r="E30" s="30">
        <f>1034+592</f>
        <v>1626</v>
      </c>
      <c r="F30" s="30">
        <v>1881</v>
      </c>
      <c r="G30" s="195">
        <v>1384</v>
      </c>
      <c r="H30" s="198">
        <f t="shared" ref="H30:H48" si="2">ROUND(G30/F30*100,2)</f>
        <v>73.58</v>
      </c>
    </row>
    <row r="31" spans="1:8" s="29" customFormat="1" ht="12.75" x14ac:dyDescent="0.2">
      <c r="A31" s="52" t="s">
        <v>1</v>
      </c>
      <c r="B31" s="65"/>
      <c r="C31" s="30"/>
      <c r="D31" s="30"/>
      <c r="E31" s="30">
        <v>38084</v>
      </c>
      <c r="F31" s="30">
        <v>23446</v>
      </c>
      <c r="G31" s="195">
        <v>12202</v>
      </c>
      <c r="H31" s="198">
        <f t="shared" si="2"/>
        <v>52.04</v>
      </c>
    </row>
    <row r="32" spans="1:8" s="29" customFormat="1" ht="12.75" x14ac:dyDescent="0.2">
      <c r="A32" s="52" t="s">
        <v>27</v>
      </c>
      <c r="B32" s="65"/>
      <c r="C32" s="30"/>
      <c r="D32" s="30"/>
      <c r="E32" s="30">
        <f>733+154</f>
        <v>887</v>
      </c>
      <c r="F32" s="30">
        <v>934</v>
      </c>
      <c r="G32" s="195">
        <v>372</v>
      </c>
      <c r="H32" s="198">
        <f t="shared" si="2"/>
        <v>39.83</v>
      </c>
    </row>
    <row r="33" spans="1:8" s="29" customFormat="1" ht="12.75" x14ac:dyDescent="0.2">
      <c r="A33" s="52" t="s">
        <v>56</v>
      </c>
      <c r="B33" s="65"/>
      <c r="C33" s="30"/>
      <c r="D33" s="30"/>
      <c r="E33" s="30">
        <f>SUM(E34:E37)</f>
        <v>23034</v>
      </c>
      <c r="F33" s="30">
        <f>SUM(F34:F37)</f>
        <v>16879</v>
      </c>
      <c r="G33" s="30">
        <f>SUM(G34:G37)</f>
        <v>7489</v>
      </c>
      <c r="H33" s="198">
        <f t="shared" si="2"/>
        <v>44.37</v>
      </c>
    </row>
    <row r="34" spans="1:8" s="29" customFormat="1" ht="12.75" x14ac:dyDescent="0.2">
      <c r="A34" s="62" t="s">
        <v>57</v>
      </c>
      <c r="B34" s="67"/>
      <c r="C34" s="51"/>
      <c r="D34" s="51"/>
      <c r="E34" s="51"/>
      <c r="F34" s="51">
        <v>3</v>
      </c>
      <c r="G34" s="180">
        <v>3</v>
      </c>
      <c r="H34" s="198">
        <f t="shared" si="2"/>
        <v>100</v>
      </c>
    </row>
    <row r="35" spans="1:8" s="29" customFormat="1" ht="12.75" x14ac:dyDescent="0.2">
      <c r="A35" s="62" t="s">
        <v>58</v>
      </c>
      <c r="B35" s="67"/>
      <c r="C35" s="51"/>
      <c r="D35" s="51"/>
      <c r="E35" s="51">
        <f>6306</f>
        <v>6306</v>
      </c>
      <c r="F35" s="51">
        <v>6206</v>
      </c>
      <c r="G35" s="180">
        <v>5571</v>
      </c>
      <c r="H35" s="198">
        <f t="shared" si="2"/>
        <v>89.77</v>
      </c>
    </row>
    <row r="36" spans="1:8" s="29" customFormat="1" ht="12.75" x14ac:dyDescent="0.2">
      <c r="A36" s="62" t="s">
        <v>59</v>
      </c>
      <c r="B36" s="67"/>
      <c r="C36" s="51"/>
      <c r="D36" s="51"/>
      <c r="E36" s="51">
        <v>4078</v>
      </c>
      <c r="F36" s="51">
        <v>4078</v>
      </c>
      <c r="G36" s="180">
        <v>1915</v>
      </c>
      <c r="H36" s="198">
        <f t="shared" si="2"/>
        <v>46.96</v>
      </c>
    </row>
    <row r="37" spans="1:8" s="29" customFormat="1" ht="13.5" thickBot="1" x14ac:dyDescent="0.25">
      <c r="A37" s="62" t="s">
        <v>60</v>
      </c>
      <c r="B37" s="84"/>
      <c r="C37" s="31"/>
      <c r="D37" s="31"/>
      <c r="E37" s="31">
        <f>12350+300</f>
        <v>12650</v>
      </c>
      <c r="F37" s="31">
        <v>6592</v>
      </c>
      <c r="G37" s="184">
        <v>0</v>
      </c>
      <c r="H37" s="199">
        <f t="shared" si="2"/>
        <v>0</v>
      </c>
    </row>
    <row r="38" spans="1:8" s="29" customFormat="1" ht="13.5" thickBot="1" x14ac:dyDescent="0.25">
      <c r="A38" s="59" t="s">
        <v>61</v>
      </c>
      <c r="B38" s="60">
        <f>SUM(B29:B37)</f>
        <v>0</v>
      </c>
      <c r="C38" s="32">
        <f>SUM(C29:C37)</f>
        <v>0</v>
      </c>
      <c r="D38" s="32">
        <f>SUM(D29:D37)</f>
        <v>0</v>
      </c>
      <c r="E38" s="32">
        <f>E29+E30+E31+E32+E33</f>
        <v>69534</v>
      </c>
      <c r="F38" s="32">
        <f>F29+F30+F31+F32+F33</f>
        <v>49993</v>
      </c>
      <c r="G38" s="185">
        <f>G29+G30+G31+G32+G33</f>
        <v>26312</v>
      </c>
      <c r="H38" s="202">
        <f t="shared" si="2"/>
        <v>52.63</v>
      </c>
    </row>
    <row r="39" spans="1:8" s="29" customFormat="1" ht="12.75" x14ac:dyDescent="0.2">
      <c r="A39" s="44" t="s">
        <v>32</v>
      </c>
      <c r="B39" s="65"/>
      <c r="C39" s="30"/>
      <c r="D39" s="30"/>
      <c r="E39" s="30">
        <v>4863</v>
      </c>
      <c r="F39" s="30">
        <v>9531</v>
      </c>
      <c r="G39" s="203">
        <v>8456</v>
      </c>
      <c r="H39" s="199">
        <f t="shared" si="2"/>
        <v>88.72</v>
      </c>
    </row>
    <row r="40" spans="1:8" s="29" customFormat="1" ht="12.75" x14ac:dyDescent="0.2">
      <c r="A40" s="85" t="s">
        <v>21</v>
      </c>
      <c r="B40" s="61"/>
      <c r="C40" s="28"/>
      <c r="D40" s="28"/>
      <c r="E40" s="28">
        <v>1700</v>
      </c>
      <c r="F40" s="28">
        <v>20741</v>
      </c>
      <c r="G40" s="195">
        <v>16024</v>
      </c>
      <c r="H40" s="198">
        <f t="shared" si="2"/>
        <v>77.260000000000005</v>
      </c>
    </row>
    <row r="41" spans="1:8" s="29" customFormat="1" ht="12.75" x14ac:dyDescent="0.2">
      <c r="A41" s="52" t="s">
        <v>62</v>
      </c>
      <c r="B41" s="65"/>
      <c r="C41" s="30"/>
      <c r="D41" s="30"/>
      <c r="E41" s="30">
        <f>SUM(E42:E44)</f>
        <v>174</v>
      </c>
      <c r="F41" s="30">
        <v>324</v>
      </c>
      <c r="G41" s="30">
        <f>SUM(G42:G44)</f>
        <v>294</v>
      </c>
      <c r="H41" s="198">
        <f t="shared" si="2"/>
        <v>90.74</v>
      </c>
    </row>
    <row r="42" spans="1:8" s="29" customFormat="1" ht="12.75" x14ac:dyDescent="0.2">
      <c r="A42" s="62" t="s">
        <v>63</v>
      </c>
      <c r="B42" s="67"/>
      <c r="C42" s="51"/>
      <c r="D42" s="51"/>
      <c r="E42" s="51"/>
      <c r="F42" s="51"/>
      <c r="G42" s="180"/>
      <c r="H42" s="198"/>
    </row>
    <row r="43" spans="1:8" s="29" customFormat="1" ht="12.75" x14ac:dyDescent="0.2">
      <c r="A43" s="62" t="s">
        <v>64</v>
      </c>
      <c r="B43" s="67"/>
      <c r="C43" s="51"/>
      <c r="D43" s="51"/>
      <c r="E43" s="51">
        <v>174</v>
      </c>
      <c r="F43" s="51">
        <v>150</v>
      </c>
      <c r="G43" s="180">
        <v>125</v>
      </c>
      <c r="H43" s="198">
        <f t="shared" si="2"/>
        <v>83.33</v>
      </c>
    </row>
    <row r="44" spans="1:8" s="29" customFormat="1" ht="13.5" thickBot="1" x14ac:dyDescent="0.25">
      <c r="A44" s="62" t="s">
        <v>65</v>
      </c>
      <c r="B44" s="86"/>
      <c r="C44" s="77"/>
      <c r="D44" s="77"/>
      <c r="E44" s="77"/>
      <c r="F44" s="77">
        <v>174</v>
      </c>
      <c r="G44" s="184">
        <v>169</v>
      </c>
      <c r="H44" s="200">
        <f t="shared" si="2"/>
        <v>97.13</v>
      </c>
    </row>
    <row r="45" spans="1:8" s="29" customFormat="1" ht="13.5" thickBot="1" x14ac:dyDescent="0.25">
      <c r="A45" s="59" t="s">
        <v>66</v>
      </c>
      <c r="B45" s="60">
        <f>SUM(B39:B44)</f>
        <v>0</v>
      </c>
      <c r="C45" s="32">
        <f>SUM(C39:C44)</f>
        <v>0</v>
      </c>
      <c r="D45" s="32">
        <f>SUM(D39:D44)</f>
        <v>0</v>
      </c>
      <c r="E45" s="32">
        <f>E39+E40+E41</f>
        <v>6737</v>
      </c>
      <c r="F45" s="32">
        <f>F39+F40+F41</f>
        <v>30596</v>
      </c>
      <c r="G45" s="185">
        <f>G39+G40+G41</f>
        <v>24774</v>
      </c>
      <c r="H45" s="202">
        <f t="shared" si="2"/>
        <v>80.97</v>
      </c>
    </row>
    <row r="46" spans="1:8" s="33" customFormat="1" ht="15.75" customHeight="1" thickBot="1" x14ac:dyDescent="0.25">
      <c r="A46" s="70" t="s">
        <v>67</v>
      </c>
      <c r="B46" s="71"/>
      <c r="C46" s="72"/>
      <c r="D46" s="72"/>
      <c r="E46" s="72">
        <f>E45+E38</f>
        <v>76271</v>
      </c>
      <c r="F46" s="72">
        <f>F45+F38</f>
        <v>80589</v>
      </c>
      <c r="G46" s="185">
        <f>G45+G38</f>
        <v>51086</v>
      </c>
      <c r="H46" s="202">
        <f t="shared" si="2"/>
        <v>63.39</v>
      </c>
    </row>
    <row r="47" spans="1:8" s="29" customFormat="1" ht="15.75" customHeight="1" thickBot="1" x14ac:dyDescent="0.25">
      <c r="A47" s="87" t="s">
        <v>68</v>
      </c>
      <c r="B47" s="88"/>
      <c r="C47" s="89"/>
      <c r="D47" s="89"/>
      <c r="E47" s="90">
        <v>0</v>
      </c>
      <c r="F47" s="90">
        <v>729</v>
      </c>
      <c r="G47" s="187">
        <v>729</v>
      </c>
      <c r="H47" s="201">
        <f t="shared" si="2"/>
        <v>100</v>
      </c>
    </row>
    <row r="48" spans="1:8" s="33" customFormat="1" ht="15.75" customHeight="1" thickBot="1" x14ac:dyDescent="0.25">
      <c r="A48" s="78" t="s">
        <v>28</v>
      </c>
      <c r="B48" s="79" t="e">
        <f>B38+B45+B47+#REF!</f>
        <v>#REF!</v>
      </c>
      <c r="C48" s="34">
        <f>C38+C45+C47</f>
        <v>0</v>
      </c>
      <c r="D48" s="34" t="e">
        <f>D38+D45+D47+#REF!</f>
        <v>#REF!</v>
      </c>
      <c r="E48" s="34">
        <f>E47+E46</f>
        <v>76271</v>
      </c>
      <c r="F48" s="34">
        <f>F47+F46</f>
        <v>81318</v>
      </c>
      <c r="G48" s="185">
        <f>G47+G46</f>
        <v>51815</v>
      </c>
      <c r="H48" s="202">
        <f t="shared" si="2"/>
        <v>63.72</v>
      </c>
    </row>
    <row r="51" spans="1:7" x14ac:dyDescent="0.25">
      <c r="A51" s="91"/>
      <c r="B51" s="91"/>
      <c r="C51" s="91"/>
      <c r="D51" s="91"/>
      <c r="E51" s="91"/>
      <c r="F51" s="91"/>
      <c r="G51" s="91"/>
    </row>
  </sheetData>
  <mergeCells count="5">
    <mergeCell ref="A4:E4"/>
    <mergeCell ref="A27:E27"/>
    <mergeCell ref="A1:G1"/>
    <mergeCell ref="A2:H2"/>
    <mergeCell ref="A3:H3"/>
  </mergeCells>
  <pageMargins left="0.15748031496062992" right="0.15748031496062992" top="0.6692913385826772" bottom="0.70866141732283472" header="0.51181102362204722" footer="0.51181102362204722"/>
  <pageSetup paperSize="9" orientation="portrait" horizontalDpi="36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zoomScaleSheetLayoutView="100" workbookViewId="0">
      <selection activeCell="F45" sqref="F45"/>
    </sheetView>
  </sheetViews>
  <sheetFormatPr defaultRowHeight="12.75" x14ac:dyDescent="0.2"/>
  <cols>
    <col min="1" max="1" width="90.85546875" style="92" customWidth="1"/>
    <col min="2" max="2" width="15" style="101" customWidth="1"/>
    <col min="3" max="3" width="13.7109375" style="101" customWidth="1"/>
    <col min="4" max="4" width="11.28515625" style="101" bestFit="1" customWidth="1"/>
    <col min="5" max="5" width="10.140625" style="92" customWidth="1"/>
    <col min="6" max="16384" width="9.140625" style="92"/>
  </cols>
  <sheetData>
    <row r="1" spans="1:5" ht="13.5" x14ac:dyDescent="0.25">
      <c r="A1" s="225" t="s">
        <v>172</v>
      </c>
      <c r="B1" s="225"/>
      <c r="C1" s="225"/>
      <c r="D1" s="225"/>
    </row>
    <row r="2" spans="1:5" x14ac:dyDescent="0.2">
      <c r="A2" s="227"/>
      <c r="B2" s="227"/>
      <c r="C2" s="92"/>
      <c r="D2" s="92"/>
    </row>
    <row r="3" spans="1:5" s="93" customFormat="1" ht="45.75" x14ac:dyDescent="0.25">
      <c r="A3" s="93" t="s">
        <v>5</v>
      </c>
      <c r="B3" s="94" t="s">
        <v>141</v>
      </c>
      <c r="C3" s="94" t="s">
        <v>173</v>
      </c>
      <c r="D3" s="169" t="s">
        <v>174</v>
      </c>
      <c r="E3" s="188" t="s">
        <v>159</v>
      </c>
    </row>
    <row r="4" spans="1:5" s="96" customFormat="1" x14ac:dyDescent="0.2">
      <c r="A4" s="95" t="s">
        <v>69</v>
      </c>
      <c r="B4" s="95"/>
      <c r="C4" s="95"/>
      <c r="D4" s="95"/>
    </row>
    <row r="5" spans="1:5" s="97" customFormat="1" ht="13.35" customHeight="1" x14ac:dyDescent="0.2">
      <c r="A5" s="98" t="s">
        <v>6</v>
      </c>
      <c r="B5" s="99">
        <f>B6+B7+B12+B16+B13+B14</f>
        <v>15777461</v>
      </c>
      <c r="C5" s="99">
        <f>C6+C7+C12+C16+C13+C14</f>
        <v>15805528</v>
      </c>
      <c r="D5" s="189">
        <f>D6+D7+D12+D16+D13+D14</f>
        <v>12018938</v>
      </c>
      <c r="E5" s="217">
        <f t="shared" ref="E5:E53" si="0">ROUND(D5/C5*100,2)</f>
        <v>76.040000000000006</v>
      </c>
    </row>
    <row r="6" spans="1:5" ht="13.35" customHeight="1" x14ac:dyDescent="0.2">
      <c r="A6" s="100" t="s">
        <v>7</v>
      </c>
      <c r="B6" s="101">
        <v>0</v>
      </c>
      <c r="C6" s="101">
        <v>0</v>
      </c>
      <c r="E6" s="218"/>
    </row>
    <row r="7" spans="1:5" ht="13.35" customHeight="1" x14ac:dyDescent="0.2">
      <c r="A7" s="102" t="s">
        <v>8</v>
      </c>
      <c r="B7" s="101">
        <f>B8+B9+B10+B11+B33</f>
        <v>9238661</v>
      </c>
      <c r="C7" s="101">
        <f>C8+C9+C10+C11+C33</f>
        <v>9238661</v>
      </c>
      <c r="D7" s="101">
        <f>D8+D9+D10+D11+D33</f>
        <v>7021383</v>
      </c>
      <c r="E7" s="218">
        <f t="shared" si="0"/>
        <v>76</v>
      </c>
    </row>
    <row r="8" spans="1:5" ht="13.35" customHeight="1" x14ac:dyDescent="0.2">
      <c r="A8" s="103" t="s">
        <v>70</v>
      </c>
      <c r="B8" s="101">
        <v>2091091</v>
      </c>
      <c r="C8" s="101">
        <v>2091091</v>
      </c>
      <c r="D8" s="101">
        <v>1589229</v>
      </c>
      <c r="E8" s="218">
        <f t="shared" si="0"/>
        <v>76</v>
      </c>
    </row>
    <row r="9" spans="1:5" ht="13.35" customHeight="1" x14ac:dyDescent="0.2">
      <c r="A9" s="104" t="s">
        <v>71</v>
      </c>
      <c r="B9" s="101">
        <v>3328000</v>
      </c>
      <c r="C9" s="101">
        <v>3328000</v>
      </c>
      <c r="D9" s="101">
        <v>2529280</v>
      </c>
      <c r="E9" s="218">
        <f t="shared" si="0"/>
        <v>76</v>
      </c>
    </row>
    <row r="10" spans="1:5" ht="13.35" customHeight="1" x14ac:dyDescent="0.2">
      <c r="A10" s="104" t="s">
        <v>72</v>
      </c>
      <c r="B10" s="101">
        <v>100000</v>
      </c>
      <c r="C10" s="101">
        <v>100000</v>
      </c>
      <c r="D10" s="101">
        <v>76000</v>
      </c>
      <c r="E10" s="218">
        <f t="shared" si="0"/>
        <v>76</v>
      </c>
    </row>
    <row r="11" spans="1:5" ht="13.35" customHeight="1" x14ac:dyDescent="0.2">
      <c r="A11" s="104" t="s">
        <v>73</v>
      </c>
      <c r="B11" s="101">
        <v>1661640</v>
      </c>
      <c r="C11" s="101">
        <v>1661640</v>
      </c>
      <c r="D11" s="101">
        <v>1262846</v>
      </c>
      <c r="E11" s="218">
        <f t="shared" si="0"/>
        <v>76</v>
      </c>
    </row>
    <row r="12" spans="1:5" ht="13.35" customHeight="1" x14ac:dyDescent="0.2">
      <c r="A12" s="100" t="s">
        <v>74</v>
      </c>
      <c r="B12" s="101">
        <f>4000000</f>
        <v>4000000</v>
      </c>
      <c r="C12" s="101">
        <f>4000000</f>
        <v>4000000</v>
      </c>
      <c r="D12" s="101">
        <v>3040000</v>
      </c>
      <c r="E12" s="218">
        <f t="shared" si="0"/>
        <v>76</v>
      </c>
    </row>
    <row r="13" spans="1:5" ht="13.35" customHeight="1" x14ac:dyDescent="0.2">
      <c r="A13" s="100" t="s">
        <v>75</v>
      </c>
      <c r="B13" s="101">
        <v>7650</v>
      </c>
      <c r="C13" s="101">
        <v>7650</v>
      </c>
      <c r="D13" s="101">
        <v>5814</v>
      </c>
      <c r="E13" s="218">
        <f t="shared" si="0"/>
        <v>76</v>
      </c>
    </row>
    <row r="14" spans="1:5" ht="13.35" customHeight="1" x14ac:dyDescent="0.2">
      <c r="A14" s="100" t="s">
        <v>76</v>
      </c>
      <c r="B14" s="101">
        <v>2531150</v>
      </c>
      <c r="C14" s="101">
        <v>2531150</v>
      </c>
      <c r="D14" s="101">
        <v>1923674</v>
      </c>
      <c r="E14" s="218">
        <f t="shared" si="0"/>
        <v>76</v>
      </c>
    </row>
    <row r="15" spans="1:5" ht="13.35" customHeight="1" x14ac:dyDescent="0.2">
      <c r="A15" s="100" t="s">
        <v>77</v>
      </c>
      <c r="B15" s="101">
        <v>0</v>
      </c>
      <c r="C15" s="101">
        <v>0</v>
      </c>
      <c r="E15" s="218"/>
    </row>
    <row r="16" spans="1:5" ht="13.35" customHeight="1" x14ac:dyDescent="0.2">
      <c r="A16" s="100" t="s">
        <v>145</v>
      </c>
      <c r="B16" s="101">
        <v>0</v>
      </c>
      <c r="C16" s="101">
        <v>28067</v>
      </c>
      <c r="D16" s="101">
        <v>28067</v>
      </c>
      <c r="E16" s="218">
        <f t="shared" si="0"/>
        <v>100</v>
      </c>
    </row>
    <row r="17" spans="1:5" ht="13.35" customHeight="1" x14ac:dyDescent="0.2">
      <c r="A17" s="105" t="s">
        <v>9</v>
      </c>
      <c r="B17" s="106">
        <f>B18+B19+B20+B21</f>
        <v>0</v>
      </c>
      <c r="C17" s="106">
        <f>C18+C19+C20+C21</f>
        <v>0</v>
      </c>
      <c r="D17" s="190">
        <f>D18+D19+D20+D21</f>
        <v>0</v>
      </c>
      <c r="E17" s="217"/>
    </row>
    <row r="18" spans="1:5" ht="13.35" customHeight="1" x14ac:dyDescent="0.2">
      <c r="A18" s="107" t="s">
        <v>78</v>
      </c>
      <c r="B18" s="101">
        <v>0</v>
      </c>
      <c r="C18" s="101">
        <v>0</v>
      </c>
      <c r="D18" s="101">
        <v>0</v>
      </c>
      <c r="E18" s="218"/>
    </row>
    <row r="19" spans="1:5" ht="13.35" customHeight="1" x14ac:dyDescent="0.2">
      <c r="A19" s="108" t="s">
        <v>79</v>
      </c>
      <c r="B19" s="101">
        <v>0</v>
      </c>
      <c r="C19" s="101">
        <v>0</v>
      </c>
      <c r="D19" s="101">
        <v>0</v>
      </c>
      <c r="E19" s="218"/>
    </row>
    <row r="20" spans="1:5" ht="13.35" customHeight="1" x14ac:dyDescent="0.2">
      <c r="A20" s="100" t="s">
        <v>80</v>
      </c>
      <c r="B20" s="101">
        <v>0</v>
      </c>
      <c r="C20" s="101">
        <v>0</v>
      </c>
      <c r="D20" s="101">
        <v>0</v>
      </c>
      <c r="E20" s="218"/>
    </row>
    <row r="21" spans="1:5" ht="13.35" customHeight="1" x14ac:dyDescent="0.2">
      <c r="A21" s="100" t="s">
        <v>81</v>
      </c>
      <c r="B21" s="101">
        <v>0</v>
      </c>
      <c r="C21" s="101">
        <v>0</v>
      </c>
      <c r="D21" s="101">
        <v>0</v>
      </c>
      <c r="E21" s="218"/>
    </row>
    <row r="22" spans="1:5" ht="13.35" customHeight="1" x14ac:dyDescent="0.2">
      <c r="A22" s="105" t="s">
        <v>10</v>
      </c>
      <c r="B22" s="106">
        <f>B23+B24+B25+B26+B27+B28</f>
        <v>1238330</v>
      </c>
      <c r="C22" s="106">
        <f>C23+C24+C25+C26+C27+C28</f>
        <v>1398643</v>
      </c>
      <c r="D22" s="190">
        <f>D23+D24+D25+D26+D27+D28</f>
        <v>1101440</v>
      </c>
      <c r="E22" s="217">
        <f t="shared" si="0"/>
        <v>78.75</v>
      </c>
    </row>
    <row r="23" spans="1:5" ht="13.35" customHeight="1" x14ac:dyDescent="0.2">
      <c r="A23" s="100" t="s">
        <v>82</v>
      </c>
      <c r="B23" s="101">
        <v>0</v>
      </c>
      <c r="C23" s="101">
        <v>160313</v>
      </c>
      <c r="D23" s="101">
        <v>160313</v>
      </c>
      <c r="E23" s="218">
        <f t="shared" si="0"/>
        <v>100</v>
      </c>
    </row>
    <row r="24" spans="1:5" ht="13.35" customHeight="1" x14ac:dyDescent="0.2">
      <c r="A24" s="100" t="s">
        <v>83</v>
      </c>
      <c r="B24" s="101">
        <v>1238330</v>
      </c>
      <c r="C24" s="101">
        <v>1238330</v>
      </c>
      <c r="D24" s="101">
        <v>941127</v>
      </c>
      <c r="E24" s="218">
        <f t="shared" si="0"/>
        <v>76</v>
      </c>
    </row>
    <row r="25" spans="1:5" ht="13.35" customHeight="1" x14ac:dyDescent="0.2">
      <c r="A25" s="100" t="s">
        <v>84</v>
      </c>
      <c r="B25" s="101">
        <v>0</v>
      </c>
      <c r="C25" s="101">
        <v>0</v>
      </c>
      <c r="E25" s="218"/>
    </row>
    <row r="26" spans="1:5" ht="26.25" customHeight="1" x14ac:dyDescent="0.2">
      <c r="A26" s="100" t="s">
        <v>85</v>
      </c>
      <c r="B26" s="101">
        <v>0</v>
      </c>
      <c r="C26" s="101">
        <v>0</v>
      </c>
      <c r="E26" s="218"/>
    </row>
    <row r="27" spans="1:5" ht="13.35" customHeight="1" x14ac:dyDescent="0.2">
      <c r="A27" s="100" t="s">
        <v>86</v>
      </c>
      <c r="B27" s="101">
        <v>0</v>
      </c>
      <c r="C27" s="101">
        <v>0</v>
      </c>
      <c r="E27" s="218"/>
    </row>
    <row r="28" spans="1:5" ht="13.35" customHeight="1" x14ac:dyDescent="0.2">
      <c r="A28" s="100" t="s">
        <v>87</v>
      </c>
      <c r="B28" s="101">
        <v>0</v>
      </c>
      <c r="C28" s="101">
        <v>0</v>
      </c>
      <c r="E28" s="218"/>
    </row>
    <row r="29" spans="1:5" ht="13.35" customHeight="1" x14ac:dyDescent="0.2">
      <c r="A29" s="105" t="s">
        <v>88</v>
      </c>
      <c r="B29" s="106">
        <f>SUM(B30:B31)</f>
        <v>1200000</v>
      </c>
      <c r="C29" s="106">
        <f>SUM(C30:C31)</f>
        <v>1200000</v>
      </c>
      <c r="D29" s="106">
        <f>SUM(D30:D31)</f>
        <v>912000</v>
      </c>
      <c r="E29" s="217">
        <f t="shared" si="0"/>
        <v>76</v>
      </c>
    </row>
    <row r="30" spans="1:5" ht="13.35" customHeight="1" x14ac:dyDescent="0.2">
      <c r="A30" s="100" t="s">
        <v>89</v>
      </c>
      <c r="B30" s="101">
        <v>1200000</v>
      </c>
      <c r="C30" s="101">
        <v>1200000</v>
      </c>
      <c r="D30" s="101">
        <v>912000</v>
      </c>
      <c r="E30" s="218">
        <f t="shared" si="0"/>
        <v>76</v>
      </c>
    </row>
    <row r="31" spans="1:5" ht="13.35" customHeight="1" x14ac:dyDescent="0.2">
      <c r="A31" s="100" t="s">
        <v>90</v>
      </c>
      <c r="B31" s="101">
        <v>0</v>
      </c>
      <c r="C31" s="101">
        <v>0</v>
      </c>
      <c r="D31" s="101">
        <v>0</v>
      </c>
      <c r="E31" s="218"/>
    </row>
    <row r="32" spans="1:5" ht="13.35" customHeight="1" x14ac:dyDescent="0.2">
      <c r="A32" s="105" t="s">
        <v>91</v>
      </c>
      <c r="B32" s="106">
        <v>0</v>
      </c>
      <c r="C32" s="106">
        <v>0</v>
      </c>
      <c r="D32" s="190">
        <v>0</v>
      </c>
      <c r="E32" s="217"/>
    </row>
    <row r="33" spans="1:5" ht="13.35" customHeight="1" x14ac:dyDescent="0.2">
      <c r="A33" s="105" t="s">
        <v>127</v>
      </c>
      <c r="B33" s="161">
        <v>2057930</v>
      </c>
      <c r="C33" s="161">
        <v>2057930</v>
      </c>
      <c r="D33" s="191">
        <v>1564028</v>
      </c>
      <c r="E33" s="217">
        <f t="shared" si="0"/>
        <v>76</v>
      </c>
    </row>
    <row r="34" spans="1:5" s="109" customFormat="1" ht="16.5" customHeight="1" x14ac:dyDescent="0.2">
      <c r="A34" s="110" t="s">
        <v>11</v>
      </c>
      <c r="B34" s="111">
        <f>B5+B17+B22+B29</f>
        <v>18215791</v>
      </c>
      <c r="C34" s="111">
        <f>C5+C17+C22+C29</f>
        <v>18404171</v>
      </c>
      <c r="D34" s="111">
        <f>D5+D17+D22+D29</f>
        <v>14032378</v>
      </c>
      <c r="E34" s="221">
        <f t="shared" si="0"/>
        <v>76.25</v>
      </c>
    </row>
    <row r="35" spans="1:5" s="109" customFormat="1" ht="16.5" customHeight="1" x14ac:dyDescent="0.2">
      <c r="A35" s="170"/>
      <c r="B35" s="171"/>
      <c r="C35" s="171"/>
      <c r="D35" s="171"/>
      <c r="E35" s="218"/>
    </row>
    <row r="36" spans="1:5" s="109" customFormat="1" ht="16.5" customHeight="1" x14ac:dyDescent="0.2">
      <c r="A36" s="172" t="s">
        <v>150</v>
      </c>
      <c r="B36" s="171"/>
      <c r="C36" s="171"/>
      <c r="D36" s="171"/>
      <c r="E36" s="218"/>
    </row>
    <row r="37" spans="1:5" s="109" customFormat="1" ht="16.5" customHeight="1" x14ac:dyDescent="0.2">
      <c r="A37" s="174" t="s">
        <v>146</v>
      </c>
      <c r="B37" s="175">
        <f>B38+B39</f>
        <v>0</v>
      </c>
      <c r="C37" s="175">
        <f>C38+C39</f>
        <v>241043</v>
      </c>
      <c r="D37" s="175">
        <f>D38+D39</f>
        <v>241043</v>
      </c>
      <c r="E37" s="217">
        <f t="shared" si="0"/>
        <v>100</v>
      </c>
    </row>
    <row r="38" spans="1:5" s="109" customFormat="1" ht="16.5" customHeight="1" x14ac:dyDescent="0.2">
      <c r="A38" s="173" t="s">
        <v>147</v>
      </c>
      <c r="B38" s="171"/>
      <c r="C38" s="101">
        <v>241043</v>
      </c>
      <c r="D38" s="101">
        <v>241043</v>
      </c>
      <c r="E38" s="218">
        <f t="shared" si="0"/>
        <v>100</v>
      </c>
    </row>
    <row r="39" spans="1:5" s="109" customFormat="1" ht="16.5" customHeight="1" x14ac:dyDescent="0.2">
      <c r="A39" s="173" t="s">
        <v>148</v>
      </c>
      <c r="B39" s="171"/>
      <c r="C39" s="171"/>
      <c r="D39" s="101"/>
      <c r="E39" s="218"/>
    </row>
    <row r="40" spans="1:5" s="109" customFormat="1" ht="16.5" customHeight="1" x14ac:dyDescent="0.2">
      <c r="A40" s="173"/>
      <c r="B40" s="171"/>
      <c r="C40" s="171"/>
      <c r="D40" s="171"/>
      <c r="E40" s="218"/>
    </row>
    <row r="41" spans="1:5" s="109" customFormat="1" ht="16.5" customHeight="1" x14ac:dyDescent="0.2">
      <c r="A41" s="174" t="s">
        <v>149</v>
      </c>
      <c r="B41" s="175">
        <f>B42+B43</f>
        <v>0</v>
      </c>
      <c r="C41" s="175">
        <f t="shared" ref="C41:D41" si="1">C42+C43</f>
        <v>12709039</v>
      </c>
      <c r="D41" s="175">
        <f t="shared" si="1"/>
        <v>12709039</v>
      </c>
      <c r="E41" s="222">
        <f t="shared" si="0"/>
        <v>100</v>
      </c>
    </row>
    <row r="42" spans="1:5" s="109" customFormat="1" ht="16.5" customHeight="1" x14ac:dyDescent="0.25">
      <c r="A42" s="173" t="s">
        <v>182</v>
      </c>
      <c r="B42" s="216">
        <v>0</v>
      </c>
      <c r="C42" s="101">
        <v>10077039</v>
      </c>
      <c r="D42" s="101">
        <v>10077039</v>
      </c>
      <c r="E42" s="218">
        <f t="shared" si="0"/>
        <v>100</v>
      </c>
    </row>
    <row r="43" spans="1:5" s="109" customFormat="1" ht="16.5" customHeight="1" x14ac:dyDescent="0.25">
      <c r="A43" s="173" t="s">
        <v>183</v>
      </c>
      <c r="B43" s="216">
        <v>0</v>
      </c>
      <c r="C43" s="101">
        <v>2632000</v>
      </c>
      <c r="D43" s="101">
        <v>2632000</v>
      </c>
      <c r="E43" s="218">
        <f t="shared" si="0"/>
        <v>100</v>
      </c>
    </row>
    <row r="44" spans="1:5" s="109" customFormat="1" ht="16.5" customHeight="1" x14ac:dyDescent="0.2">
      <c r="A44" s="174" t="s">
        <v>151</v>
      </c>
      <c r="B44" s="175">
        <f>B45+B46</f>
        <v>0</v>
      </c>
      <c r="C44" s="175">
        <f t="shared" ref="C44:D44" si="2">C45+C46</f>
        <v>0</v>
      </c>
      <c r="D44" s="175">
        <f t="shared" si="2"/>
        <v>0</v>
      </c>
      <c r="E44" s="217"/>
    </row>
    <row r="45" spans="1:5" s="109" customFormat="1" ht="16.5" customHeight="1" x14ac:dyDescent="0.2">
      <c r="A45" s="173" t="s">
        <v>152</v>
      </c>
      <c r="B45" s="171"/>
      <c r="C45" s="171"/>
      <c r="D45" s="101"/>
      <c r="E45" s="218"/>
    </row>
    <row r="46" spans="1:5" s="109" customFormat="1" ht="16.5" customHeight="1" x14ac:dyDescent="0.2">
      <c r="A46" s="172"/>
      <c r="B46" s="171"/>
      <c r="C46" s="171"/>
      <c r="D46" s="101"/>
      <c r="E46" s="218"/>
    </row>
    <row r="47" spans="1:5" s="109" customFormat="1" ht="16.5" customHeight="1" x14ac:dyDescent="0.2">
      <c r="A47" s="172"/>
      <c r="B47" s="171"/>
      <c r="C47" s="171"/>
      <c r="D47" s="101"/>
      <c r="E47" s="218"/>
    </row>
    <row r="48" spans="1:5" s="109" customFormat="1" ht="16.5" customHeight="1" x14ac:dyDescent="0.2">
      <c r="A48" s="176" t="s">
        <v>153</v>
      </c>
      <c r="B48" s="177">
        <f>B37+B41+B44</f>
        <v>0</v>
      </c>
      <c r="C48" s="177">
        <f>C37+C41+C44</f>
        <v>12950082</v>
      </c>
      <c r="D48" s="177">
        <f>D37+D41+D44</f>
        <v>12950082</v>
      </c>
      <c r="E48" s="221">
        <f t="shared" si="0"/>
        <v>100</v>
      </c>
    </row>
    <row r="49" spans="1:5" ht="15" customHeight="1" x14ac:dyDescent="0.2">
      <c r="A49" s="112"/>
      <c r="E49" s="218"/>
    </row>
    <row r="50" spans="1:5" ht="17.25" customHeight="1" x14ac:dyDescent="0.2">
      <c r="A50" s="113"/>
      <c r="B50" s="113"/>
      <c r="C50" s="167"/>
      <c r="D50" s="167"/>
      <c r="E50" s="218"/>
    </row>
    <row r="51" spans="1:5" s="117" customFormat="1" ht="17.25" customHeight="1" x14ac:dyDescent="0.25">
      <c r="A51" s="115" t="s">
        <v>92</v>
      </c>
      <c r="B51" s="116">
        <f>B50</f>
        <v>0</v>
      </c>
      <c r="C51" s="116">
        <f>C50</f>
        <v>0</v>
      </c>
      <c r="D51" s="116">
        <f>D50</f>
        <v>0</v>
      </c>
      <c r="E51" s="219"/>
    </row>
    <row r="52" spans="1:5" ht="12.75" customHeight="1" x14ac:dyDescent="0.2">
      <c r="A52" s="114"/>
      <c r="B52" s="114"/>
      <c r="C52" s="114"/>
      <c r="D52" s="114"/>
      <c r="E52" s="218"/>
    </row>
    <row r="53" spans="1:5" s="120" customFormat="1" ht="18" customHeight="1" x14ac:dyDescent="0.25">
      <c r="A53" s="118" t="s">
        <v>93</v>
      </c>
      <c r="B53" s="119">
        <f>B51+B34+B48</f>
        <v>18215791</v>
      </c>
      <c r="C53" s="119">
        <f t="shared" ref="C53:D53" si="3">C51+C34+C48</f>
        <v>31354253</v>
      </c>
      <c r="D53" s="119">
        <f t="shared" si="3"/>
        <v>26982460</v>
      </c>
      <c r="E53" s="220">
        <f t="shared" si="0"/>
        <v>86.06</v>
      </c>
    </row>
    <row r="54" spans="1:5" ht="13.35" customHeight="1" x14ac:dyDescent="0.2"/>
    <row r="55" spans="1:5" ht="13.35" customHeight="1" x14ac:dyDescent="0.2">
      <c r="A55" s="121"/>
    </row>
    <row r="56" spans="1:5" s="96" customFormat="1" ht="13.35" customHeight="1" x14ac:dyDescent="0.2">
      <c r="A56" s="122"/>
      <c r="B56" s="123"/>
      <c r="C56" s="123"/>
      <c r="D56" s="123"/>
    </row>
    <row r="57" spans="1:5" s="96" customFormat="1" ht="13.35" customHeight="1" x14ac:dyDescent="0.2">
      <c r="A57" s="124"/>
      <c r="B57" s="123"/>
      <c r="C57" s="123"/>
      <c r="D57" s="123"/>
    </row>
    <row r="58" spans="1:5" s="96" customFormat="1" ht="13.35" customHeight="1" x14ac:dyDescent="0.2">
      <c r="A58" s="122"/>
      <c r="B58" s="123"/>
      <c r="C58" s="123"/>
      <c r="D58" s="123"/>
    </row>
    <row r="59" spans="1:5" ht="13.35" customHeight="1" x14ac:dyDescent="0.2"/>
  </sheetData>
  <mergeCells count="2">
    <mergeCell ref="A2:B2"/>
    <mergeCell ref="A1:D1"/>
  </mergeCells>
  <pageMargins left="0.39370078740157483" right="0.19685039370078741" top="0.59055118110236227" bottom="0.59055118110236227" header="0.51181102362204722" footer="0.51181102362204722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13" workbookViewId="0">
      <selection activeCell="E14" sqref="E14"/>
    </sheetView>
  </sheetViews>
  <sheetFormatPr defaultRowHeight="12.75" x14ac:dyDescent="0.2"/>
  <cols>
    <col min="1" max="1" width="3.7109375" style="1" customWidth="1"/>
    <col min="2" max="2" width="46.5703125" style="8" customWidth="1"/>
    <col min="3" max="4" width="10" style="1" customWidth="1"/>
    <col min="5" max="5" width="11.140625" style="1" customWidth="1"/>
    <col min="6" max="6" width="8.85546875" style="1" customWidth="1"/>
    <col min="7" max="16384" width="9.140625" style="1"/>
  </cols>
  <sheetData>
    <row r="1" spans="1:6" ht="12.75" customHeight="1" x14ac:dyDescent="0.2">
      <c r="A1" s="228" t="s">
        <v>175</v>
      </c>
      <c r="B1" s="228"/>
      <c r="C1" s="228"/>
      <c r="D1" s="228"/>
      <c r="E1" s="228"/>
    </row>
    <row r="2" spans="1:6" x14ac:dyDescent="0.2">
      <c r="A2" s="18"/>
      <c r="C2" s="19"/>
      <c r="D2" s="19"/>
      <c r="E2" s="19"/>
    </row>
    <row r="3" spans="1:6" x14ac:dyDescent="0.2">
      <c r="A3" s="229" t="s">
        <v>94</v>
      </c>
      <c r="B3" s="229"/>
      <c r="C3" s="229"/>
      <c r="D3" s="229"/>
      <c r="E3" s="229"/>
      <c r="F3" s="229"/>
    </row>
    <row r="4" spans="1:6" x14ac:dyDescent="0.2">
      <c r="A4" s="229" t="s">
        <v>13</v>
      </c>
      <c r="B4" s="229"/>
      <c r="C4" s="229"/>
      <c r="D4" s="229"/>
      <c r="E4" s="229"/>
      <c r="F4" s="229"/>
    </row>
    <row r="5" spans="1:6" ht="28.5" customHeight="1" x14ac:dyDescent="0.2">
      <c r="A5" s="2"/>
      <c r="B5" s="125"/>
      <c r="C5" s="125" t="s">
        <v>158</v>
      </c>
      <c r="D5" s="125" t="s">
        <v>176</v>
      </c>
      <c r="E5" s="125" t="s">
        <v>177</v>
      </c>
      <c r="F5" s="192" t="s">
        <v>159</v>
      </c>
    </row>
    <row r="6" spans="1:6" s="21" customFormat="1" ht="15" customHeight="1" x14ac:dyDescent="0.2">
      <c r="A6" s="20" t="s">
        <v>2</v>
      </c>
      <c r="B6" s="126" t="s">
        <v>95</v>
      </c>
      <c r="C6" s="20"/>
      <c r="D6" s="20"/>
      <c r="E6" s="20"/>
    </row>
    <row r="7" spans="1:6" s="21" customFormat="1" ht="15" customHeight="1" x14ac:dyDescent="0.2">
      <c r="A7" s="127" t="s">
        <v>14</v>
      </c>
      <c r="B7" s="9" t="s">
        <v>96</v>
      </c>
      <c r="C7" s="37">
        <v>520</v>
      </c>
      <c r="D7" s="37">
        <v>520</v>
      </c>
      <c r="E7" s="193">
        <v>0</v>
      </c>
      <c r="F7" s="205">
        <f>ROUND(E7/D7*100,2)</f>
        <v>0</v>
      </c>
    </row>
    <row r="8" spans="1:6" s="7" customFormat="1" ht="15" customHeight="1" x14ac:dyDescent="0.2">
      <c r="A8" s="127" t="s">
        <v>15</v>
      </c>
      <c r="B8" s="9" t="s">
        <v>121</v>
      </c>
      <c r="C8" s="37">
        <v>480</v>
      </c>
      <c r="D8" s="37">
        <v>480</v>
      </c>
      <c r="E8" s="193">
        <v>0</v>
      </c>
      <c r="F8" s="205">
        <f t="shared" ref="F8:F9" si="0">ROUND(E8/D8*100,2)</f>
        <v>0</v>
      </c>
    </row>
    <row r="9" spans="1:6" s="3" customFormat="1" ht="15" customHeight="1" x14ac:dyDescent="0.2">
      <c r="B9" s="5" t="s">
        <v>3</v>
      </c>
      <c r="C9" s="23">
        <f>SUM(C7:C8)</f>
        <v>1000</v>
      </c>
      <c r="D9" s="23">
        <f>SUM(D7:D8)</f>
        <v>1000</v>
      </c>
      <c r="E9" s="23">
        <f>SUM(E7:E8)</f>
        <v>0</v>
      </c>
      <c r="F9" s="204">
        <f t="shared" si="0"/>
        <v>0</v>
      </c>
    </row>
    <row r="10" spans="1:6" ht="15" customHeight="1" x14ac:dyDescent="0.2">
      <c r="C10" s="19"/>
      <c r="D10" s="19"/>
      <c r="E10" s="19"/>
    </row>
    <row r="11" spans="1:6" s="3" customFormat="1" ht="25.5" customHeight="1" x14ac:dyDescent="0.2">
      <c r="A11" s="128" t="s">
        <v>16</v>
      </c>
      <c r="B11" s="126" t="s">
        <v>44</v>
      </c>
      <c r="C11" s="14"/>
      <c r="D11" s="14"/>
      <c r="E11" s="14"/>
    </row>
    <row r="12" spans="1:6" ht="15" customHeight="1" x14ac:dyDescent="0.2">
      <c r="A12" s="127" t="s">
        <v>14</v>
      </c>
      <c r="B12" s="9" t="s">
        <v>142</v>
      </c>
      <c r="C12" s="37">
        <v>0</v>
      </c>
      <c r="D12" s="37">
        <v>10077</v>
      </c>
      <c r="E12" s="193">
        <v>10077</v>
      </c>
      <c r="F12" s="205">
        <f t="shared" ref="F12:F14" si="1">ROUND(E12/D12*100,2)</f>
        <v>100</v>
      </c>
    </row>
    <row r="13" spans="1:6" ht="15" customHeight="1" x14ac:dyDescent="0.2">
      <c r="A13" s="10" t="s">
        <v>15</v>
      </c>
      <c r="B13" s="9" t="s">
        <v>143</v>
      </c>
      <c r="C13" s="37">
        <v>0</v>
      </c>
      <c r="D13" s="37">
        <v>2632</v>
      </c>
      <c r="E13" s="193">
        <v>2632</v>
      </c>
      <c r="F13" s="205">
        <f t="shared" si="1"/>
        <v>100</v>
      </c>
    </row>
    <row r="14" spans="1:6" s="3" customFormat="1" ht="15" customHeight="1" x14ac:dyDescent="0.2">
      <c r="B14" s="5" t="s">
        <v>3</v>
      </c>
      <c r="C14" s="23">
        <f>SUM(C12:C13)</f>
        <v>0</v>
      </c>
      <c r="D14" s="23">
        <f>SUM(D12:D13)</f>
        <v>12709</v>
      </c>
      <c r="E14" s="23">
        <f>SUM(E12:E13)</f>
        <v>12709</v>
      </c>
      <c r="F14" s="204">
        <f t="shared" si="1"/>
        <v>100</v>
      </c>
    </row>
    <row r="15" spans="1:6" ht="15" customHeight="1" x14ac:dyDescent="0.2">
      <c r="B15" s="129"/>
      <c r="C15" s="4"/>
      <c r="D15" s="4"/>
      <c r="E15" s="4"/>
    </row>
    <row r="16" spans="1:6" s="3" customFormat="1" ht="15" customHeight="1" x14ac:dyDescent="0.2">
      <c r="A16" s="3" t="s">
        <v>19</v>
      </c>
      <c r="B16" s="126" t="s">
        <v>31</v>
      </c>
      <c r="C16" s="14"/>
      <c r="D16" s="14"/>
      <c r="E16" s="14"/>
    </row>
    <row r="17" spans="1:6" s="3" customFormat="1" ht="28.5" customHeight="1" x14ac:dyDescent="0.2">
      <c r="A17" s="130" t="s">
        <v>14</v>
      </c>
      <c r="B17" s="131" t="s">
        <v>97</v>
      </c>
      <c r="C17" s="14"/>
      <c r="D17" s="14"/>
      <c r="E17" s="14"/>
    </row>
    <row r="18" spans="1:6" s="6" customFormat="1" ht="15" customHeight="1" x14ac:dyDescent="0.25">
      <c r="A18" s="12" t="s">
        <v>14</v>
      </c>
      <c r="B18" s="132"/>
      <c r="C18" s="38"/>
      <c r="D18" s="38"/>
      <c r="E18" s="38"/>
      <c r="F18" s="194"/>
    </row>
    <row r="19" spans="1:6" s="3" customFormat="1" ht="15" customHeight="1" x14ac:dyDescent="0.2">
      <c r="B19" s="131" t="s">
        <v>3</v>
      </c>
      <c r="C19" s="16">
        <f>SUM(C18:C18)</f>
        <v>0</v>
      </c>
      <c r="D19" s="16">
        <f>SUM(D18:D18)</f>
        <v>0</v>
      </c>
      <c r="E19" s="16">
        <f>SUM(E18:E18)</f>
        <v>0</v>
      </c>
      <c r="F19" s="204"/>
    </row>
    <row r="20" spans="1:6" s="3" customFormat="1" ht="15" customHeight="1" x14ac:dyDescent="0.2">
      <c r="A20" s="7" t="s">
        <v>15</v>
      </c>
      <c r="B20" s="131" t="s">
        <v>98</v>
      </c>
      <c r="C20" s="14"/>
      <c r="D20" s="14"/>
      <c r="E20" s="14"/>
    </row>
    <row r="21" spans="1:6" ht="15" customHeight="1" x14ac:dyDescent="0.2">
      <c r="A21" s="127" t="s">
        <v>14</v>
      </c>
      <c r="B21" s="9" t="s">
        <v>124</v>
      </c>
      <c r="C21" s="37">
        <v>360</v>
      </c>
      <c r="D21" s="37">
        <v>360</v>
      </c>
      <c r="E21" s="193">
        <v>180</v>
      </c>
      <c r="F21" s="205">
        <f t="shared" ref="F21:F24" si="2">ROUND(E21/D21*100,2)</f>
        <v>50</v>
      </c>
    </row>
    <row r="22" spans="1:6" s="6" customFormat="1" ht="15" customHeight="1" x14ac:dyDescent="0.25">
      <c r="A22" s="158" t="s">
        <v>15</v>
      </c>
      <c r="B22" s="159" t="s">
        <v>128</v>
      </c>
      <c r="C22" s="160">
        <v>300</v>
      </c>
      <c r="D22" s="160">
        <v>300</v>
      </c>
      <c r="E22" s="160">
        <v>408</v>
      </c>
      <c r="F22" s="206">
        <f t="shared" si="2"/>
        <v>136</v>
      </c>
    </row>
    <row r="23" spans="1:6" s="3" customFormat="1" ht="15" customHeight="1" x14ac:dyDescent="0.2">
      <c r="B23" s="133" t="s">
        <v>3</v>
      </c>
      <c r="C23" s="134">
        <f>SUM(C21:C22)</f>
        <v>660</v>
      </c>
      <c r="D23" s="134">
        <f>SUM(D21:D22)</f>
        <v>660</v>
      </c>
      <c r="E23" s="134">
        <f>SUM(E21:E22)</f>
        <v>588</v>
      </c>
      <c r="F23" s="204">
        <f t="shared" si="2"/>
        <v>89.09</v>
      </c>
    </row>
    <row r="24" spans="1:6" s="3" customFormat="1" ht="15" customHeight="1" x14ac:dyDescent="0.2">
      <c r="B24" s="5" t="s">
        <v>3</v>
      </c>
      <c r="C24" s="23">
        <f>C19+C23</f>
        <v>660</v>
      </c>
      <c r="D24" s="23">
        <f>D19+D23</f>
        <v>660</v>
      </c>
      <c r="E24" s="23">
        <f>E19+E23</f>
        <v>588</v>
      </c>
      <c r="F24" s="204">
        <f t="shared" si="2"/>
        <v>89.09</v>
      </c>
    </row>
    <row r="25" spans="1:6" s="3" customFormat="1" ht="15" customHeight="1" x14ac:dyDescent="0.2">
      <c r="B25" s="126"/>
      <c r="C25" s="14"/>
      <c r="D25" s="14"/>
      <c r="E25" s="14"/>
    </row>
    <row r="26" spans="1:6" s="3" customFormat="1" ht="30" customHeight="1" x14ac:dyDescent="0.2">
      <c r="B26" s="5" t="s">
        <v>99</v>
      </c>
      <c r="C26" s="23">
        <f>C9+C14+C24</f>
        <v>1660</v>
      </c>
      <c r="D26" s="23">
        <f>D9+D14+D24</f>
        <v>14369</v>
      </c>
      <c r="E26" s="23">
        <f>E9+E14+E24</f>
        <v>13297</v>
      </c>
      <c r="F26" s="204">
        <f t="shared" ref="F26" si="3">ROUND(E26/D26*100,2)</f>
        <v>92.54</v>
      </c>
    </row>
    <row r="27" spans="1:6" s="3" customFormat="1" ht="15" customHeight="1" x14ac:dyDescent="0.2">
      <c r="B27" s="5"/>
      <c r="C27" s="23"/>
      <c r="D27" s="23"/>
      <c r="E27" s="23"/>
    </row>
    <row r="28" spans="1:6" s="3" customFormat="1" ht="15" customHeight="1" x14ac:dyDescent="0.2">
      <c r="A28" s="3" t="s">
        <v>20</v>
      </c>
      <c r="B28" s="126" t="s">
        <v>100</v>
      </c>
      <c r="C28" s="14"/>
      <c r="D28" s="14"/>
      <c r="E28" s="14"/>
    </row>
    <row r="29" spans="1:6" s="6" customFormat="1" ht="15" customHeight="1" x14ac:dyDescent="0.25">
      <c r="A29" s="10" t="s">
        <v>14</v>
      </c>
      <c r="B29" s="9" t="s">
        <v>122</v>
      </c>
      <c r="C29" s="37">
        <v>963</v>
      </c>
      <c r="D29" s="37">
        <v>963</v>
      </c>
      <c r="E29" s="37">
        <v>963</v>
      </c>
      <c r="F29" s="205">
        <f t="shared" ref="F29:F32" si="4">ROUND(E29/D29*100,2)</f>
        <v>100</v>
      </c>
    </row>
    <row r="30" spans="1:6" s="6" customFormat="1" ht="15" customHeight="1" x14ac:dyDescent="0.25">
      <c r="A30" s="10" t="s">
        <v>15</v>
      </c>
      <c r="B30" s="9" t="s">
        <v>136</v>
      </c>
      <c r="C30" s="37">
        <v>3914</v>
      </c>
      <c r="D30" s="37">
        <v>3914</v>
      </c>
      <c r="E30" s="37">
        <v>3914</v>
      </c>
      <c r="F30" s="205">
        <f t="shared" si="4"/>
        <v>100</v>
      </c>
    </row>
    <row r="31" spans="1:6" s="6" customFormat="1" ht="15" customHeight="1" x14ac:dyDescent="0.25">
      <c r="A31" s="158" t="s">
        <v>17</v>
      </c>
      <c r="B31" s="159" t="s">
        <v>137</v>
      </c>
      <c r="C31" s="160">
        <v>500</v>
      </c>
      <c r="D31" s="160">
        <v>500</v>
      </c>
      <c r="E31" s="160">
        <v>500</v>
      </c>
      <c r="F31" s="206">
        <f t="shared" si="4"/>
        <v>100</v>
      </c>
    </row>
    <row r="32" spans="1:6" s="3" customFormat="1" ht="15" customHeight="1" x14ac:dyDescent="0.2">
      <c r="B32" s="131" t="s">
        <v>3</v>
      </c>
      <c r="C32" s="16">
        <f>SUM(C29:C31)</f>
        <v>5377</v>
      </c>
      <c r="D32" s="16">
        <f>SUM(D29:D31)</f>
        <v>5377</v>
      </c>
      <c r="E32" s="16">
        <f>SUM(E29:E31)</f>
        <v>5377</v>
      </c>
      <c r="F32" s="204">
        <f t="shared" si="4"/>
        <v>100</v>
      </c>
    </row>
    <row r="33" spans="2:6" ht="15" customHeight="1" x14ac:dyDescent="0.2">
      <c r="C33" s="17"/>
      <c r="D33" s="17"/>
      <c r="E33" s="17"/>
    </row>
    <row r="34" spans="2:6" s="3" customFormat="1" ht="15" customHeight="1" x14ac:dyDescent="0.2">
      <c r="B34" s="126" t="s">
        <v>101</v>
      </c>
      <c r="C34" s="14">
        <f>C32</f>
        <v>5377</v>
      </c>
      <c r="D34" s="14">
        <f>D32</f>
        <v>5377</v>
      </c>
      <c r="E34" s="14">
        <f>E32</f>
        <v>5377</v>
      </c>
      <c r="F34" s="204">
        <f t="shared" ref="F34" si="5">ROUND(E34/D34*100,2)</f>
        <v>100</v>
      </c>
    </row>
    <row r="35" spans="2:6" s="3" customFormat="1" ht="15" customHeight="1" x14ac:dyDescent="0.2">
      <c r="B35" s="126"/>
      <c r="C35" s="14"/>
      <c r="D35" s="14"/>
      <c r="E35" s="14"/>
    </row>
    <row r="36" spans="2:6" ht="15" customHeight="1" x14ac:dyDescent="0.2">
      <c r="B36" s="5" t="s">
        <v>4</v>
      </c>
      <c r="C36" s="13">
        <f>C26+C34</f>
        <v>7037</v>
      </c>
      <c r="D36" s="13">
        <f>D26+D34</f>
        <v>19746</v>
      </c>
      <c r="E36" s="13">
        <f>E26+E34</f>
        <v>18674</v>
      </c>
      <c r="F36" s="204">
        <f t="shared" ref="F36" si="6">ROUND(E36/D36*100,2)</f>
        <v>94.57</v>
      </c>
    </row>
    <row r="37" spans="2:6" x14ac:dyDescent="0.2">
      <c r="C37" s="17"/>
      <c r="D37" s="17"/>
      <c r="E37" s="17"/>
    </row>
    <row r="38" spans="2:6" x14ac:dyDescent="0.2">
      <c r="B38" s="22" t="s">
        <v>102</v>
      </c>
      <c r="C38" s="17"/>
      <c r="D38" s="17"/>
      <c r="E38" s="17"/>
    </row>
    <row r="39" spans="2:6" x14ac:dyDescent="0.2">
      <c r="B39" s="135" t="s">
        <v>103</v>
      </c>
      <c r="C39" s="136">
        <f>C36-C40</f>
        <v>6237</v>
      </c>
      <c r="D39" s="136">
        <f>D36-D40</f>
        <v>18946</v>
      </c>
      <c r="E39" s="136">
        <f>E36-E40</f>
        <v>17766</v>
      </c>
      <c r="F39" s="205">
        <f t="shared" ref="F39:F40" si="7">ROUND(E39/D39*100,2)</f>
        <v>93.77</v>
      </c>
    </row>
    <row r="40" spans="2:6" x14ac:dyDescent="0.2">
      <c r="B40" s="11" t="s">
        <v>104</v>
      </c>
      <c r="C40" s="137">
        <f>C18+C22+C31</f>
        <v>800</v>
      </c>
      <c r="D40" s="137">
        <f>D18+D22+D31</f>
        <v>800</v>
      </c>
      <c r="E40" s="137">
        <f>E18+E22+E31</f>
        <v>908</v>
      </c>
      <c r="F40" s="206">
        <f t="shared" si="7"/>
        <v>113.5</v>
      </c>
    </row>
    <row r="41" spans="2:6" x14ac:dyDescent="0.2">
      <c r="C41" s="17"/>
      <c r="D41" s="17"/>
      <c r="E41" s="17"/>
    </row>
    <row r="42" spans="2:6" x14ac:dyDescent="0.2">
      <c r="C42" s="17"/>
      <c r="D42" s="17"/>
      <c r="E42" s="17"/>
    </row>
  </sheetData>
  <mergeCells count="3">
    <mergeCell ref="A1:E1"/>
    <mergeCell ref="A3:F3"/>
    <mergeCell ref="A4:F4"/>
  </mergeCells>
  <pageMargins left="0.55118110236220474" right="0.55118110236220474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9"/>
  <sheetViews>
    <sheetView tabSelected="1" topLeftCell="A31" workbookViewId="0">
      <selection activeCell="I53" sqref="I53"/>
    </sheetView>
  </sheetViews>
  <sheetFormatPr defaultRowHeight="12.75" x14ac:dyDescent="0.2"/>
  <cols>
    <col min="1" max="1" width="4.42578125" style="1" customWidth="1"/>
    <col min="2" max="2" width="54" style="18" customWidth="1"/>
    <col min="3" max="3" width="9.140625" style="4" customWidth="1"/>
    <col min="4" max="4" width="10" style="4" customWidth="1"/>
    <col min="5" max="5" width="10.85546875" style="4" customWidth="1"/>
    <col min="6" max="6" width="9.140625" style="1" customWidth="1"/>
    <col min="7" max="16384" width="9.140625" style="1"/>
  </cols>
  <sheetData>
    <row r="1" spans="1:6" x14ac:dyDescent="0.2">
      <c r="A1" s="230" t="s">
        <v>178</v>
      </c>
      <c r="B1" s="230"/>
      <c r="C1" s="230"/>
      <c r="D1" s="230"/>
      <c r="E1" s="230"/>
    </row>
    <row r="2" spans="1:6" ht="24.75" customHeight="1" x14ac:dyDescent="0.2">
      <c r="A2" s="229" t="s">
        <v>180</v>
      </c>
      <c r="B2" s="229"/>
      <c r="C2" s="229"/>
      <c r="D2" s="229"/>
      <c r="E2" s="229"/>
      <c r="F2" s="229"/>
    </row>
    <row r="3" spans="1:6" ht="16.5" customHeight="1" x14ac:dyDescent="0.2">
      <c r="A3" s="229" t="s">
        <v>181</v>
      </c>
      <c r="B3" s="229"/>
      <c r="C3" s="229"/>
      <c r="D3" s="229"/>
      <c r="E3" s="229"/>
      <c r="F3" s="229"/>
    </row>
    <row r="4" spans="1:6" ht="32.25" customHeight="1" x14ac:dyDescent="0.2">
      <c r="A4" s="2"/>
      <c r="B4" s="2"/>
      <c r="C4" s="125" t="s">
        <v>158</v>
      </c>
      <c r="D4" s="125" t="s">
        <v>179</v>
      </c>
      <c r="E4" s="125" t="s">
        <v>177</v>
      </c>
      <c r="F4" s="192" t="s">
        <v>159</v>
      </c>
    </row>
    <row r="5" spans="1:6" x14ac:dyDescent="0.2">
      <c r="A5" s="3" t="s">
        <v>2</v>
      </c>
      <c r="B5" s="5" t="s">
        <v>105</v>
      </c>
      <c r="C5" s="14"/>
      <c r="D5" s="14"/>
      <c r="E5" s="14"/>
    </row>
    <row r="6" spans="1:6" s="35" customFormat="1" ht="13.5" customHeight="1" x14ac:dyDescent="0.2">
      <c r="A6" s="138" t="s">
        <v>14</v>
      </c>
      <c r="B6" s="140" t="s">
        <v>108</v>
      </c>
      <c r="C6" s="141">
        <v>500</v>
      </c>
      <c r="D6" s="141">
        <v>500</v>
      </c>
      <c r="E6" s="141"/>
      <c r="F6" s="205">
        <f>ROUND(E6/D6*100,2)</f>
        <v>0</v>
      </c>
    </row>
    <row r="7" spans="1:6" s="35" customFormat="1" ht="15.75" customHeight="1" x14ac:dyDescent="0.2">
      <c r="A7" s="138" t="s">
        <v>15</v>
      </c>
      <c r="B7" s="140" t="s">
        <v>123</v>
      </c>
      <c r="C7" s="141">
        <v>150</v>
      </c>
      <c r="D7" s="141">
        <v>150</v>
      </c>
      <c r="E7" s="141">
        <v>31</v>
      </c>
      <c r="F7" s="205">
        <f t="shared" ref="F7:F18" si="0">ROUND(E7/D7*100,2)</f>
        <v>20.67</v>
      </c>
    </row>
    <row r="8" spans="1:6" s="35" customFormat="1" ht="15.75" customHeight="1" x14ac:dyDescent="0.2">
      <c r="A8" s="138" t="s">
        <v>17</v>
      </c>
      <c r="B8" s="140" t="s">
        <v>161</v>
      </c>
      <c r="C8" s="141">
        <v>0</v>
      </c>
      <c r="D8" s="141">
        <v>381</v>
      </c>
      <c r="E8" s="141">
        <v>381</v>
      </c>
      <c r="F8" s="205">
        <f t="shared" si="0"/>
        <v>100</v>
      </c>
    </row>
    <row r="9" spans="1:6" s="35" customFormat="1" ht="15.75" customHeight="1" x14ac:dyDescent="0.2">
      <c r="A9" s="138" t="s">
        <v>18</v>
      </c>
      <c r="B9" s="140" t="s">
        <v>125</v>
      </c>
      <c r="C9" s="141">
        <v>963</v>
      </c>
      <c r="D9" s="141">
        <v>963</v>
      </c>
      <c r="E9" s="141">
        <v>952</v>
      </c>
      <c r="F9" s="205">
        <f t="shared" si="0"/>
        <v>98.86</v>
      </c>
    </row>
    <row r="10" spans="1:6" s="35" customFormat="1" ht="15.75" customHeight="1" x14ac:dyDescent="0.2">
      <c r="A10" s="138" t="s">
        <v>106</v>
      </c>
      <c r="B10" s="162" t="s">
        <v>134</v>
      </c>
      <c r="C10" s="163">
        <v>100</v>
      </c>
      <c r="D10" s="163">
        <v>100</v>
      </c>
      <c r="E10" s="141"/>
      <c r="F10" s="205">
        <f t="shared" si="0"/>
        <v>0</v>
      </c>
    </row>
    <row r="11" spans="1:6" s="35" customFormat="1" ht="15.75" customHeight="1" x14ac:dyDescent="0.2">
      <c r="A11" s="138" t="s">
        <v>107</v>
      </c>
      <c r="B11" s="140" t="s">
        <v>130</v>
      </c>
      <c r="C11" s="141">
        <v>2500</v>
      </c>
      <c r="D11" s="141">
        <v>2500</v>
      </c>
      <c r="E11" s="141">
        <v>2424</v>
      </c>
      <c r="F11" s="205">
        <f t="shared" si="0"/>
        <v>96.96</v>
      </c>
    </row>
    <row r="12" spans="1:6" s="35" customFormat="1" ht="15.75" customHeight="1" x14ac:dyDescent="0.2">
      <c r="A12" s="138" t="s">
        <v>139</v>
      </c>
      <c r="B12" s="162" t="s">
        <v>131</v>
      </c>
      <c r="C12" s="141">
        <v>500</v>
      </c>
      <c r="D12" s="141">
        <f>500-381</f>
        <v>119</v>
      </c>
      <c r="E12" s="141">
        <v>0</v>
      </c>
      <c r="F12" s="205">
        <f t="shared" si="0"/>
        <v>0</v>
      </c>
    </row>
    <row r="13" spans="1:6" s="35" customFormat="1" ht="15.75" customHeight="1" x14ac:dyDescent="0.2">
      <c r="A13" s="138" t="s">
        <v>154</v>
      </c>
      <c r="B13" s="162" t="s">
        <v>140</v>
      </c>
      <c r="C13" s="163">
        <v>150</v>
      </c>
      <c r="D13" s="163">
        <v>150</v>
      </c>
      <c r="E13" s="141"/>
      <c r="F13" s="205">
        <f t="shared" si="0"/>
        <v>0</v>
      </c>
    </row>
    <row r="14" spans="1:6" s="35" customFormat="1" ht="15.75" customHeight="1" x14ac:dyDescent="0.2">
      <c r="A14" s="138" t="s">
        <v>156</v>
      </c>
      <c r="B14" s="162" t="s">
        <v>155</v>
      </c>
      <c r="C14" s="141">
        <v>0</v>
      </c>
      <c r="D14" s="141">
        <v>4000</v>
      </c>
      <c r="E14" s="141">
        <v>4000</v>
      </c>
      <c r="F14" s="205">
        <f t="shared" si="0"/>
        <v>100</v>
      </c>
    </row>
    <row r="15" spans="1:6" s="35" customFormat="1" ht="15.75" customHeight="1" x14ac:dyDescent="0.2">
      <c r="A15" s="138" t="s">
        <v>160</v>
      </c>
      <c r="B15" s="162" t="s">
        <v>157</v>
      </c>
      <c r="C15" s="141">
        <v>0</v>
      </c>
      <c r="D15" s="141">
        <v>46</v>
      </c>
      <c r="E15" s="141">
        <v>46</v>
      </c>
      <c r="F15" s="205">
        <f t="shared" si="0"/>
        <v>100</v>
      </c>
    </row>
    <row r="16" spans="1:6" s="35" customFormat="1" ht="15.75" customHeight="1" x14ac:dyDescent="0.2">
      <c r="A16" s="138" t="s">
        <v>184</v>
      </c>
      <c r="B16" s="162" t="s">
        <v>186</v>
      </c>
      <c r="C16" s="141">
        <v>0</v>
      </c>
      <c r="D16" s="141">
        <v>22</v>
      </c>
      <c r="E16" s="141">
        <v>22</v>
      </c>
      <c r="F16" s="205">
        <f t="shared" si="0"/>
        <v>100</v>
      </c>
    </row>
    <row r="17" spans="1:6" s="35" customFormat="1" ht="18.75" customHeight="1" x14ac:dyDescent="0.2">
      <c r="A17" s="138" t="s">
        <v>185</v>
      </c>
      <c r="B17" s="162" t="s">
        <v>187</v>
      </c>
      <c r="C17" s="163">
        <v>0</v>
      </c>
      <c r="D17" s="163">
        <v>600</v>
      </c>
      <c r="E17" s="141">
        <v>600</v>
      </c>
      <c r="F17" s="205">
        <f t="shared" si="0"/>
        <v>100</v>
      </c>
    </row>
    <row r="18" spans="1:6" x14ac:dyDescent="0.2">
      <c r="A18" s="25"/>
      <c r="B18" s="22" t="s">
        <v>3</v>
      </c>
      <c r="C18" s="142">
        <f>SUM(C6:C17)</f>
        <v>4863</v>
      </c>
      <c r="D18" s="142">
        <f>SUM(D6:D17)</f>
        <v>9531</v>
      </c>
      <c r="E18" s="142">
        <f>SUM(E6:E17)</f>
        <v>8456</v>
      </c>
      <c r="F18" s="204">
        <f t="shared" si="0"/>
        <v>88.72</v>
      </c>
    </row>
    <row r="19" spans="1:6" x14ac:dyDescent="0.2">
      <c r="A19" s="3" t="s">
        <v>12</v>
      </c>
      <c r="B19" s="22" t="s">
        <v>109</v>
      </c>
      <c r="C19" s="14"/>
      <c r="D19" s="14"/>
      <c r="E19" s="14"/>
    </row>
    <row r="20" spans="1:6" s="26" customFormat="1" ht="15.75" x14ac:dyDescent="0.25">
      <c r="A20" s="138" t="s">
        <v>14</v>
      </c>
      <c r="B20" s="36" t="s">
        <v>135</v>
      </c>
      <c r="C20" s="139">
        <v>200</v>
      </c>
      <c r="D20" s="139">
        <v>1678</v>
      </c>
      <c r="E20" s="139">
        <v>267</v>
      </c>
      <c r="F20" s="205">
        <f>ROUND(E20/D20*100,2)</f>
        <v>15.91</v>
      </c>
    </row>
    <row r="21" spans="1:6" s="26" customFormat="1" ht="15.75" x14ac:dyDescent="0.25">
      <c r="A21" s="138" t="s">
        <v>15</v>
      </c>
      <c r="B21" s="36" t="s">
        <v>162</v>
      </c>
      <c r="C21" s="139"/>
      <c r="D21" s="139">
        <v>0</v>
      </c>
      <c r="E21" s="139">
        <v>171</v>
      </c>
      <c r="F21" s="205"/>
    </row>
    <row r="22" spans="1:6" s="26" customFormat="1" ht="15.75" x14ac:dyDescent="0.25">
      <c r="A22" s="138" t="s">
        <v>17</v>
      </c>
      <c r="B22" s="36" t="s">
        <v>163</v>
      </c>
      <c r="C22" s="139"/>
      <c r="D22" s="139">
        <v>0</v>
      </c>
      <c r="E22" s="139">
        <v>58</v>
      </c>
      <c r="F22" s="205"/>
    </row>
    <row r="23" spans="1:6" s="26" customFormat="1" ht="15.75" x14ac:dyDescent="0.25">
      <c r="A23" s="138" t="s">
        <v>18</v>
      </c>
      <c r="B23" s="36" t="s">
        <v>132</v>
      </c>
      <c r="C23" s="139">
        <v>480</v>
      </c>
      <c r="D23" s="139">
        <v>480</v>
      </c>
      <c r="E23" s="139">
        <v>0</v>
      </c>
      <c r="F23" s="205">
        <f t="shared" ref="F23" si="1">ROUND(E23/D23*100,2)</f>
        <v>0</v>
      </c>
    </row>
    <row r="24" spans="1:6" s="26" customFormat="1" ht="15.75" x14ac:dyDescent="0.25">
      <c r="A24" s="138" t="s">
        <v>106</v>
      </c>
      <c r="B24" s="36" t="s">
        <v>133</v>
      </c>
      <c r="C24" s="139">
        <v>520</v>
      </c>
      <c r="D24" s="139">
        <v>520</v>
      </c>
      <c r="E24" s="139">
        <v>0</v>
      </c>
      <c r="F24" s="205">
        <f t="shared" ref="F24:F29" si="2">ROUND(E24/D24*100,2)</f>
        <v>0</v>
      </c>
    </row>
    <row r="25" spans="1:6" s="26" customFormat="1" ht="15.75" x14ac:dyDescent="0.25">
      <c r="A25" s="138" t="s">
        <v>107</v>
      </c>
      <c r="B25" s="36" t="s">
        <v>142</v>
      </c>
      <c r="C25" s="139">
        <v>0</v>
      </c>
      <c r="D25" s="139">
        <v>11338</v>
      </c>
      <c r="E25" s="139">
        <f>140+11338</f>
        <v>11478</v>
      </c>
      <c r="F25" s="205">
        <f t="shared" si="2"/>
        <v>101.23</v>
      </c>
    </row>
    <row r="26" spans="1:6" s="26" customFormat="1" ht="15.75" x14ac:dyDescent="0.25">
      <c r="A26" s="138" t="s">
        <v>139</v>
      </c>
      <c r="B26" s="36" t="s">
        <v>143</v>
      </c>
      <c r="C26" s="139">
        <v>0</v>
      </c>
      <c r="D26" s="139">
        <v>4050</v>
      </c>
      <c r="E26" s="139">
        <v>4050</v>
      </c>
      <c r="F26" s="205">
        <f t="shared" si="2"/>
        <v>100</v>
      </c>
    </row>
    <row r="27" spans="1:6" s="26" customFormat="1" ht="15.75" x14ac:dyDescent="0.25">
      <c r="A27" s="138" t="s">
        <v>154</v>
      </c>
      <c r="B27" s="36" t="s">
        <v>189</v>
      </c>
      <c r="C27" s="139">
        <v>0</v>
      </c>
      <c r="D27" s="139">
        <v>2175</v>
      </c>
      <c r="E27" s="139">
        <v>0</v>
      </c>
      <c r="F27" s="205">
        <f t="shared" si="2"/>
        <v>0</v>
      </c>
    </row>
    <row r="28" spans="1:6" s="26" customFormat="1" ht="15.75" x14ac:dyDescent="0.25">
      <c r="A28" s="164" t="s">
        <v>156</v>
      </c>
      <c r="B28" s="165" t="s">
        <v>138</v>
      </c>
      <c r="C28" s="166">
        <v>500</v>
      </c>
      <c r="D28" s="166">
        <v>500</v>
      </c>
      <c r="E28" s="166">
        <v>0</v>
      </c>
      <c r="F28" s="206">
        <f t="shared" si="2"/>
        <v>0</v>
      </c>
    </row>
    <row r="29" spans="1:6" s="3" customFormat="1" x14ac:dyDescent="0.2">
      <c r="A29" s="1"/>
      <c r="B29" s="5" t="s">
        <v>3</v>
      </c>
      <c r="C29" s="142">
        <f>SUM(C20:C28)</f>
        <v>1700</v>
      </c>
      <c r="D29" s="142">
        <f>SUM(D20:D28)</f>
        <v>20741</v>
      </c>
      <c r="E29" s="142">
        <f>SUM(E20:E28)</f>
        <v>16024</v>
      </c>
      <c r="F29" s="204">
        <f t="shared" si="2"/>
        <v>77.260000000000005</v>
      </c>
    </row>
    <row r="30" spans="1:6" s="3" customFormat="1" x14ac:dyDescent="0.2">
      <c r="A30" s="3" t="s">
        <v>19</v>
      </c>
      <c r="B30" s="22" t="s">
        <v>62</v>
      </c>
      <c r="C30" s="14"/>
      <c r="D30" s="14"/>
      <c r="E30" s="14"/>
    </row>
    <row r="31" spans="1:6" s="3" customFormat="1" x14ac:dyDescent="0.2">
      <c r="A31" s="7" t="s">
        <v>14</v>
      </c>
      <c r="B31" s="143" t="s">
        <v>110</v>
      </c>
      <c r="C31" s="16"/>
      <c r="D31" s="16"/>
      <c r="E31" s="16"/>
    </row>
    <row r="32" spans="1:6" x14ac:dyDescent="0.2">
      <c r="A32" s="12"/>
      <c r="B32" s="144"/>
      <c r="C32" s="145"/>
      <c r="D32" s="145"/>
      <c r="E32" s="145"/>
      <c r="F32" s="158"/>
    </row>
    <row r="33" spans="1:6" x14ac:dyDescent="0.2">
      <c r="A33" s="12"/>
      <c r="B33" s="144"/>
      <c r="C33" s="145"/>
      <c r="D33" s="145"/>
      <c r="E33" s="145"/>
      <c r="F33" s="158"/>
    </row>
    <row r="34" spans="1:6" s="3" customFormat="1" x14ac:dyDescent="0.2">
      <c r="B34" s="143" t="s">
        <v>3</v>
      </c>
      <c r="C34" s="16">
        <f>SUM(C32:C33)</f>
        <v>0</v>
      </c>
      <c r="D34" s="16">
        <f>SUM(D32:D33)</f>
        <v>0</v>
      </c>
      <c r="E34" s="16">
        <f>SUM(E32:E33)</f>
        <v>0</v>
      </c>
      <c r="F34" s="204"/>
    </row>
    <row r="35" spans="1:6" s="3" customFormat="1" x14ac:dyDescent="0.2">
      <c r="A35" s="7" t="s">
        <v>15</v>
      </c>
      <c r="B35" s="143" t="s">
        <v>111</v>
      </c>
      <c r="C35" s="14"/>
      <c r="D35" s="14"/>
      <c r="E35" s="14"/>
    </row>
    <row r="36" spans="1:6" x14ac:dyDescent="0.2">
      <c r="A36" s="10" t="s">
        <v>14</v>
      </c>
      <c r="B36" s="146" t="s">
        <v>112</v>
      </c>
      <c r="C36" s="147">
        <v>174</v>
      </c>
      <c r="D36" s="147">
        <v>0</v>
      </c>
      <c r="E36" s="147">
        <v>0</v>
      </c>
      <c r="F36" s="205"/>
    </row>
    <row r="37" spans="1:6" x14ac:dyDescent="0.2">
      <c r="A37" s="10" t="s">
        <v>15</v>
      </c>
      <c r="B37" s="146" t="s">
        <v>188</v>
      </c>
      <c r="C37" s="147">
        <v>0</v>
      </c>
      <c r="D37" s="147">
        <v>50</v>
      </c>
      <c r="E37" s="147">
        <v>50</v>
      </c>
      <c r="F37" s="205">
        <f t="shared" ref="F37:F55" si="3">ROUND(E37/D37*100,2)</f>
        <v>100</v>
      </c>
    </row>
    <row r="38" spans="1:6" x14ac:dyDescent="0.2">
      <c r="A38" s="10" t="s">
        <v>17</v>
      </c>
      <c r="B38" s="146" t="s">
        <v>144</v>
      </c>
      <c r="C38" s="147">
        <v>0</v>
      </c>
      <c r="D38" s="147">
        <v>100</v>
      </c>
      <c r="E38" s="147">
        <v>75</v>
      </c>
      <c r="F38" s="205">
        <f t="shared" si="3"/>
        <v>75</v>
      </c>
    </row>
    <row r="39" spans="1:6" s="3" customFormat="1" x14ac:dyDescent="0.2">
      <c r="B39" s="143" t="s">
        <v>3</v>
      </c>
      <c r="C39" s="16">
        <f>SUM(C36:C38)</f>
        <v>174</v>
      </c>
      <c r="D39" s="16">
        <f>SUM(D36:D38)</f>
        <v>150</v>
      </c>
      <c r="E39" s="16">
        <f>SUM(E36:E38)</f>
        <v>125</v>
      </c>
      <c r="F39" s="204">
        <f t="shared" si="3"/>
        <v>83.33</v>
      </c>
    </row>
    <row r="40" spans="1:6" s="3" customFormat="1" x14ac:dyDescent="0.2">
      <c r="A40" s="7" t="s">
        <v>17</v>
      </c>
      <c r="B40" s="143" t="s">
        <v>113</v>
      </c>
      <c r="C40" s="14"/>
      <c r="D40" s="14"/>
      <c r="E40" s="14"/>
      <c r="F40" s="204"/>
    </row>
    <row r="41" spans="1:6" x14ac:dyDescent="0.2">
      <c r="A41" s="10" t="s">
        <v>14</v>
      </c>
      <c r="B41" s="146" t="s">
        <v>112</v>
      </c>
      <c r="C41" s="147">
        <v>0</v>
      </c>
      <c r="D41" s="147">
        <v>174</v>
      </c>
      <c r="E41" s="147">
        <v>169</v>
      </c>
      <c r="F41" s="205">
        <f t="shared" si="3"/>
        <v>97.13</v>
      </c>
    </row>
    <row r="42" spans="1:6" s="3" customFormat="1" x14ac:dyDescent="0.2">
      <c r="B42" s="143" t="s">
        <v>3</v>
      </c>
      <c r="C42" s="16">
        <f>SUM(C41:C41)</f>
        <v>0</v>
      </c>
      <c r="D42" s="16">
        <f>SUM(D41:D41)</f>
        <v>174</v>
      </c>
      <c r="E42" s="16">
        <f>SUM(E41:E41)</f>
        <v>169</v>
      </c>
      <c r="F42" s="204">
        <f t="shared" si="3"/>
        <v>97.13</v>
      </c>
    </row>
    <row r="43" spans="1:6" ht="12.75" customHeight="1" x14ac:dyDescent="0.2">
      <c r="A43" s="148" t="s">
        <v>18</v>
      </c>
      <c r="B43" s="149" t="s">
        <v>114</v>
      </c>
      <c r="C43" s="24"/>
      <c r="D43" s="24"/>
      <c r="E43" s="24"/>
      <c r="F43" s="204"/>
    </row>
    <row r="44" spans="1:6" s="26" customFormat="1" ht="15.95" customHeight="1" x14ac:dyDescent="0.25">
      <c r="A44" s="150" t="s">
        <v>115</v>
      </c>
      <c r="B44" s="151" t="s">
        <v>116</v>
      </c>
      <c r="C44" s="152">
        <v>300</v>
      </c>
      <c r="D44" s="152">
        <v>300</v>
      </c>
      <c r="E44" s="152"/>
      <c r="F44" s="206">
        <f t="shared" si="3"/>
        <v>0</v>
      </c>
    </row>
    <row r="45" spans="1:6" ht="15" customHeight="1" x14ac:dyDescent="0.2">
      <c r="A45" s="2"/>
      <c r="B45" s="149" t="s">
        <v>3</v>
      </c>
      <c r="C45" s="15">
        <f>SUM(C44:C44)</f>
        <v>300</v>
      </c>
      <c r="D45" s="15">
        <f>SUM(D44:D44)</f>
        <v>300</v>
      </c>
      <c r="E45" s="15">
        <f>SUM(E44:E44)</f>
        <v>0</v>
      </c>
      <c r="F45" s="204">
        <f t="shared" si="3"/>
        <v>0</v>
      </c>
    </row>
    <row r="46" spans="1:6" s="3" customFormat="1" x14ac:dyDescent="0.2">
      <c r="A46" s="1"/>
      <c r="B46" s="5" t="s">
        <v>3</v>
      </c>
      <c r="C46" s="142">
        <f>C45+C42+C39+C34</f>
        <v>474</v>
      </c>
      <c r="D46" s="142">
        <f>D45+D42+D39+D34</f>
        <v>624</v>
      </c>
      <c r="E46" s="142">
        <f>E45+E42+E39+E34</f>
        <v>294</v>
      </c>
      <c r="F46" s="204">
        <f t="shared" si="3"/>
        <v>47.12</v>
      </c>
    </row>
    <row r="47" spans="1:6" s="3" customFormat="1" ht="21.75" customHeight="1" x14ac:dyDescent="0.2">
      <c r="B47" s="5" t="s">
        <v>117</v>
      </c>
      <c r="C47" s="14">
        <f>C46+C29+C18</f>
        <v>7037</v>
      </c>
      <c r="D47" s="14">
        <f>D46+D29+D18</f>
        <v>30896</v>
      </c>
      <c r="E47" s="14">
        <f>E46+E29+E18</f>
        <v>24774</v>
      </c>
      <c r="F47" s="204">
        <f t="shared" si="3"/>
        <v>80.19</v>
      </c>
    </row>
    <row r="48" spans="1:6" s="3" customFormat="1" ht="15" customHeight="1" x14ac:dyDescent="0.2">
      <c r="A48" s="3" t="s">
        <v>20</v>
      </c>
      <c r="B48" s="126" t="s">
        <v>118</v>
      </c>
      <c r="C48" s="14"/>
      <c r="D48" s="14"/>
      <c r="E48" s="14"/>
      <c r="F48" s="204"/>
    </row>
    <row r="49" spans="1:6" s="6" customFormat="1" ht="15" customHeight="1" x14ac:dyDescent="0.25">
      <c r="A49" s="10" t="s">
        <v>14</v>
      </c>
      <c r="B49" s="9" t="s">
        <v>119</v>
      </c>
      <c r="C49" s="37">
        <v>0</v>
      </c>
      <c r="D49" s="37">
        <v>0</v>
      </c>
      <c r="E49" s="37">
        <v>0</v>
      </c>
      <c r="F49" s="205"/>
    </row>
    <row r="50" spans="1:6" s="3" customFormat="1" ht="15" customHeight="1" x14ac:dyDescent="0.2">
      <c r="B50" s="126" t="s">
        <v>3</v>
      </c>
      <c r="C50" s="14">
        <f>SUM(C49:C49)</f>
        <v>0</v>
      </c>
      <c r="D50" s="14">
        <f>SUM(D49:D49)</f>
        <v>0</v>
      </c>
      <c r="E50" s="14">
        <f>SUM(E49:E49)</f>
        <v>0</v>
      </c>
      <c r="F50" s="204"/>
    </row>
    <row r="51" spans="1:6" s="6" customFormat="1" ht="15" customHeight="1" x14ac:dyDescent="0.25">
      <c r="B51" s="126" t="s">
        <v>120</v>
      </c>
      <c r="C51" s="14">
        <v>0</v>
      </c>
      <c r="D51" s="14">
        <v>0</v>
      </c>
      <c r="E51" s="14">
        <v>0</v>
      </c>
      <c r="F51" s="204"/>
    </row>
    <row r="52" spans="1:6" s="3" customFormat="1" x14ac:dyDescent="0.2">
      <c r="A52" s="1"/>
      <c r="B52" s="22" t="s">
        <v>4</v>
      </c>
      <c r="C52" s="14">
        <f>C47+C51</f>
        <v>7037</v>
      </c>
      <c r="D52" s="14">
        <f>D47+D51</f>
        <v>30896</v>
      </c>
      <c r="E52" s="14">
        <f>E47+E51</f>
        <v>24774</v>
      </c>
      <c r="F52" s="204">
        <f t="shared" si="3"/>
        <v>80.19</v>
      </c>
    </row>
    <row r="53" spans="1:6" s="3" customFormat="1" x14ac:dyDescent="0.2">
      <c r="A53" s="1"/>
      <c r="B53" s="22" t="s">
        <v>102</v>
      </c>
      <c r="C53" s="14"/>
      <c r="D53" s="14"/>
      <c r="E53" s="14"/>
      <c r="F53" s="204"/>
    </row>
    <row r="54" spans="1:6" ht="15.75" customHeight="1" x14ac:dyDescent="0.2">
      <c r="B54" s="135" t="s">
        <v>103</v>
      </c>
      <c r="C54" s="153">
        <f>C52-C55</f>
        <v>6237</v>
      </c>
      <c r="D54" s="153">
        <f>D52-D55</f>
        <v>30096</v>
      </c>
      <c r="E54" s="153">
        <f>E52-E55</f>
        <v>24774</v>
      </c>
      <c r="F54" s="205">
        <f t="shared" si="3"/>
        <v>82.32</v>
      </c>
    </row>
    <row r="55" spans="1:6" ht="19.5" customHeight="1" x14ac:dyDescent="0.2">
      <c r="B55" s="11" t="s">
        <v>104</v>
      </c>
      <c r="C55" s="154">
        <f>C44+C33+C32+C28</f>
        <v>800</v>
      </c>
      <c r="D55" s="154">
        <f>D44+D33+D32+D28</f>
        <v>800</v>
      </c>
      <c r="E55" s="154">
        <f>E44+E33+E32+E28</f>
        <v>0</v>
      </c>
      <c r="F55" s="206">
        <f t="shared" si="3"/>
        <v>0</v>
      </c>
    </row>
    <row r="56" spans="1:6" ht="11.25" customHeight="1" x14ac:dyDescent="0.2"/>
    <row r="57" spans="1:6" ht="11.25" customHeight="1" x14ac:dyDescent="0.2"/>
    <row r="58" spans="1:6" ht="11.25" customHeight="1" x14ac:dyDescent="0.2">
      <c r="B58" s="22"/>
      <c r="C58" s="14"/>
      <c r="D58" s="14"/>
      <c r="E58" s="14"/>
    </row>
    <row r="59" spans="1:6" ht="11.25" customHeight="1" x14ac:dyDescent="0.2"/>
    <row r="60" spans="1:6" ht="11.25" customHeight="1" x14ac:dyDescent="0.2"/>
    <row r="61" spans="1:6" ht="11.25" customHeight="1" x14ac:dyDescent="0.2">
      <c r="B61" s="22"/>
    </row>
    <row r="62" spans="1:6" s="35" customFormat="1" x14ac:dyDescent="0.2">
      <c r="A62" s="25"/>
      <c r="B62" s="155"/>
      <c r="C62" s="156"/>
      <c r="D62" s="156"/>
      <c r="E62" s="156"/>
    </row>
    <row r="63" spans="1:6" s="35" customFormat="1" x14ac:dyDescent="0.2">
      <c r="A63" s="25"/>
      <c r="B63" s="155"/>
      <c r="C63" s="156"/>
      <c r="D63" s="156"/>
      <c r="E63" s="156"/>
    </row>
    <row r="64" spans="1:6" s="35" customFormat="1" x14ac:dyDescent="0.2">
      <c r="A64" s="25"/>
      <c r="B64" s="1"/>
      <c r="C64" s="156"/>
      <c r="D64" s="156"/>
      <c r="E64" s="156"/>
    </row>
    <row r="65" spans="1:5" s="35" customFormat="1" x14ac:dyDescent="0.2">
      <c r="A65" s="25"/>
      <c r="B65" s="155"/>
      <c r="C65" s="156"/>
      <c r="D65" s="156"/>
      <c r="E65" s="156"/>
    </row>
    <row r="66" spans="1:5" ht="11.25" customHeight="1" x14ac:dyDescent="0.2">
      <c r="A66" s="25"/>
    </row>
    <row r="67" spans="1:5" ht="11.25" customHeight="1" x14ac:dyDescent="0.2">
      <c r="A67" s="25"/>
    </row>
    <row r="68" spans="1:5" x14ac:dyDescent="0.2">
      <c r="A68" s="25"/>
    </row>
    <row r="69" spans="1:5" s="35" customFormat="1" x14ac:dyDescent="0.2">
      <c r="A69" s="25"/>
      <c r="B69" s="155"/>
      <c r="C69" s="156"/>
      <c r="D69" s="156"/>
      <c r="E69" s="156"/>
    </row>
    <row r="70" spans="1:5" x14ac:dyDescent="0.2">
      <c r="A70" s="25"/>
    </row>
    <row r="71" spans="1:5" x14ac:dyDescent="0.2">
      <c r="A71" s="25"/>
    </row>
    <row r="72" spans="1:5" x14ac:dyDescent="0.2">
      <c r="A72" s="25"/>
      <c r="B72" s="27"/>
      <c r="C72" s="157"/>
      <c r="D72" s="157"/>
      <c r="E72" s="157"/>
    </row>
    <row r="73" spans="1:5" x14ac:dyDescent="0.2">
      <c r="A73" s="25"/>
      <c r="B73" s="27"/>
      <c r="C73" s="157"/>
      <c r="D73" s="157"/>
      <c r="E73" s="157"/>
    </row>
    <row r="74" spans="1:5" x14ac:dyDescent="0.2">
      <c r="B74" s="22"/>
      <c r="C74" s="142"/>
      <c r="D74" s="142"/>
      <c r="E74" s="142"/>
    </row>
    <row r="97" spans="1:5" x14ac:dyDescent="0.2">
      <c r="C97" s="19"/>
      <c r="D97" s="19"/>
      <c r="E97" s="19"/>
    </row>
    <row r="98" spans="1:5" x14ac:dyDescent="0.2">
      <c r="C98" s="19"/>
      <c r="D98" s="19"/>
      <c r="E98" s="19"/>
    </row>
    <row r="99" spans="1:5" x14ac:dyDescent="0.2">
      <c r="C99" s="19"/>
      <c r="D99" s="19"/>
      <c r="E99" s="19"/>
    </row>
    <row r="100" spans="1:5" x14ac:dyDescent="0.2">
      <c r="C100" s="19"/>
      <c r="D100" s="19"/>
      <c r="E100" s="19"/>
    </row>
    <row r="101" spans="1:5" s="6" customFormat="1" ht="13.5" x14ac:dyDescent="0.25">
      <c r="A101" s="1"/>
      <c r="B101" s="18"/>
      <c r="C101" s="19"/>
      <c r="D101" s="19"/>
      <c r="E101" s="19"/>
    </row>
    <row r="102" spans="1:5" s="3" customFormat="1" x14ac:dyDescent="0.2">
      <c r="A102" s="1"/>
      <c r="B102" s="18"/>
      <c r="C102" s="19"/>
      <c r="D102" s="19"/>
      <c r="E102" s="19"/>
    </row>
    <row r="103" spans="1:5" s="7" customFormat="1" x14ac:dyDescent="0.2">
      <c r="A103" s="1"/>
      <c r="B103" s="18"/>
      <c r="C103" s="19"/>
      <c r="D103" s="19"/>
      <c r="E103" s="19"/>
    </row>
    <row r="104" spans="1:5" x14ac:dyDescent="0.2">
      <c r="C104" s="19"/>
      <c r="D104" s="19"/>
      <c r="E104" s="19"/>
    </row>
    <row r="105" spans="1:5" x14ac:dyDescent="0.2">
      <c r="C105" s="19"/>
      <c r="D105" s="19"/>
      <c r="E105" s="19"/>
    </row>
    <row r="106" spans="1:5" x14ac:dyDescent="0.2">
      <c r="C106" s="19"/>
      <c r="D106" s="19"/>
      <c r="E106" s="19"/>
    </row>
    <row r="107" spans="1:5" x14ac:dyDescent="0.2">
      <c r="C107" s="19"/>
      <c r="D107" s="19"/>
      <c r="E107" s="19"/>
    </row>
    <row r="108" spans="1:5" x14ac:dyDescent="0.2">
      <c r="C108" s="19"/>
      <c r="D108" s="19"/>
      <c r="E108" s="19"/>
    </row>
    <row r="109" spans="1:5" x14ac:dyDescent="0.2">
      <c r="C109" s="19"/>
      <c r="D109" s="19"/>
      <c r="E109" s="19"/>
    </row>
    <row r="110" spans="1:5" x14ac:dyDescent="0.2">
      <c r="C110" s="19"/>
      <c r="D110" s="19"/>
      <c r="E110" s="19"/>
    </row>
    <row r="111" spans="1:5" x14ac:dyDescent="0.2">
      <c r="A111" s="21"/>
      <c r="C111" s="19"/>
      <c r="D111" s="19"/>
      <c r="E111" s="19"/>
    </row>
    <row r="112" spans="1:5" x14ac:dyDescent="0.2">
      <c r="A112" s="21"/>
      <c r="C112" s="19"/>
      <c r="D112" s="19"/>
      <c r="E112" s="19"/>
    </row>
    <row r="113" spans="1:5" x14ac:dyDescent="0.2">
      <c r="C113" s="19"/>
      <c r="D113" s="19"/>
      <c r="E113" s="19"/>
    </row>
    <row r="114" spans="1:5" x14ac:dyDescent="0.2">
      <c r="C114" s="19"/>
      <c r="D114" s="19"/>
      <c r="E114" s="19"/>
    </row>
    <row r="115" spans="1:5" x14ac:dyDescent="0.2">
      <c r="A115" s="3"/>
      <c r="B115" s="22"/>
      <c r="C115" s="13"/>
      <c r="D115" s="13"/>
      <c r="E115" s="13"/>
    </row>
    <row r="118" spans="1:5" s="3" customFormat="1" x14ac:dyDescent="0.2">
      <c r="B118" s="22"/>
      <c r="C118" s="14"/>
      <c r="D118" s="14"/>
      <c r="E118" s="14"/>
    </row>
    <row r="121" spans="1:5" s="3" customFormat="1" x14ac:dyDescent="0.2">
      <c r="B121" s="22"/>
      <c r="C121" s="4"/>
      <c r="D121" s="4"/>
      <c r="E121" s="4"/>
    </row>
    <row r="122" spans="1:5" x14ac:dyDescent="0.2">
      <c r="C122" s="17"/>
      <c r="D122" s="17"/>
      <c r="E122" s="17"/>
    </row>
    <row r="123" spans="1:5" x14ac:dyDescent="0.2">
      <c r="C123" s="17"/>
      <c r="D123" s="17"/>
      <c r="E123" s="17"/>
    </row>
    <row r="124" spans="1:5" x14ac:dyDescent="0.2">
      <c r="C124" s="17"/>
      <c r="D124" s="17"/>
      <c r="E124" s="17"/>
    </row>
    <row r="125" spans="1:5" x14ac:dyDescent="0.2">
      <c r="C125" s="17"/>
      <c r="D125" s="17"/>
      <c r="E125" s="17"/>
    </row>
    <row r="126" spans="1:5" x14ac:dyDescent="0.2">
      <c r="C126" s="17"/>
      <c r="D126" s="17"/>
      <c r="E126" s="17"/>
    </row>
    <row r="127" spans="1:5" x14ac:dyDescent="0.2">
      <c r="C127" s="17"/>
      <c r="D127" s="17"/>
      <c r="E127" s="17"/>
    </row>
    <row r="128" spans="1:5" x14ac:dyDescent="0.2">
      <c r="C128" s="17"/>
      <c r="D128" s="17"/>
      <c r="E128" s="17"/>
    </row>
    <row r="129" spans="1:5" x14ac:dyDescent="0.2">
      <c r="C129" s="17"/>
      <c r="D129" s="17"/>
      <c r="E129" s="17"/>
    </row>
    <row r="130" spans="1:5" x14ac:dyDescent="0.2">
      <c r="B130" s="22"/>
      <c r="C130" s="14"/>
      <c r="D130" s="14"/>
      <c r="E130" s="14"/>
    </row>
    <row r="131" spans="1:5" x14ac:dyDescent="0.2">
      <c r="B131" s="22"/>
    </row>
    <row r="132" spans="1:5" x14ac:dyDescent="0.2">
      <c r="C132" s="14"/>
      <c r="D132" s="14"/>
      <c r="E132" s="14"/>
    </row>
    <row r="133" spans="1:5" x14ac:dyDescent="0.2">
      <c r="A133" s="3"/>
      <c r="B133" s="22"/>
    </row>
    <row r="135" spans="1:5" x14ac:dyDescent="0.2">
      <c r="C135" s="14"/>
      <c r="D135" s="14"/>
      <c r="E135" s="14"/>
    </row>
    <row r="136" spans="1:5" x14ac:dyDescent="0.2">
      <c r="A136" s="3"/>
      <c r="B136" s="22"/>
      <c r="C136" s="14"/>
      <c r="D136" s="14"/>
      <c r="E136" s="14"/>
    </row>
    <row r="137" spans="1:5" x14ac:dyDescent="0.2">
      <c r="A137" s="3"/>
      <c r="B137" s="22"/>
    </row>
    <row r="138" spans="1:5" x14ac:dyDescent="0.2">
      <c r="C138" s="14"/>
      <c r="D138" s="14"/>
      <c r="E138" s="14"/>
    </row>
    <row r="139" spans="1:5" x14ac:dyDescent="0.2">
      <c r="A139" s="3"/>
      <c r="B139" s="22"/>
      <c r="C139" s="17"/>
      <c r="D139" s="17"/>
      <c r="E139" s="17"/>
    </row>
    <row r="140" spans="1:5" x14ac:dyDescent="0.2">
      <c r="B140" s="21"/>
      <c r="C140" s="17"/>
      <c r="D140" s="17"/>
      <c r="E140" s="17"/>
    </row>
    <row r="141" spans="1:5" x14ac:dyDescent="0.2">
      <c r="B141" s="21"/>
      <c r="C141" s="17"/>
      <c r="D141" s="17"/>
      <c r="E141" s="17"/>
    </row>
    <row r="142" spans="1:5" x14ac:dyDescent="0.2">
      <c r="B142" s="21"/>
      <c r="C142" s="17"/>
      <c r="D142" s="17"/>
      <c r="E142" s="17"/>
    </row>
    <row r="143" spans="1:5" x14ac:dyDescent="0.2">
      <c r="B143" s="21"/>
      <c r="C143" s="17"/>
      <c r="D143" s="17"/>
      <c r="E143" s="17"/>
    </row>
    <row r="144" spans="1:5" x14ac:dyDescent="0.2">
      <c r="B144" s="21"/>
      <c r="C144" s="17"/>
      <c r="D144" s="17"/>
      <c r="E144" s="17"/>
    </row>
    <row r="145" spans="1:5" x14ac:dyDescent="0.2">
      <c r="B145" s="21"/>
      <c r="C145" s="17"/>
      <c r="D145" s="17"/>
      <c r="E145" s="17"/>
    </row>
    <row r="146" spans="1:5" x14ac:dyDescent="0.2">
      <c r="B146" s="21"/>
      <c r="C146" s="17"/>
      <c r="D146" s="17"/>
      <c r="E146" s="17"/>
    </row>
    <row r="147" spans="1:5" x14ac:dyDescent="0.2">
      <c r="B147" s="21"/>
      <c r="C147" s="17"/>
      <c r="D147" s="17"/>
      <c r="E147" s="17"/>
    </row>
    <row r="148" spans="1:5" x14ac:dyDescent="0.2">
      <c r="B148" s="21"/>
    </row>
    <row r="155" spans="1:5" x14ac:dyDescent="0.2">
      <c r="C155" s="14"/>
      <c r="D155" s="14"/>
      <c r="E155" s="14"/>
    </row>
    <row r="156" spans="1:5" x14ac:dyDescent="0.2">
      <c r="B156" s="22"/>
    </row>
    <row r="157" spans="1:5" x14ac:dyDescent="0.2">
      <c r="C157" s="14"/>
      <c r="D157" s="14"/>
      <c r="E157" s="14"/>
    </row>
    <row r="158" spans="1:5" x14ac:dyDescent="0.2">
      <c r="A158" s="3"/>
      <c r="B158" s="22"/>
    </row>
    <row r="161" spans="1:5" x14ac:dyDescent="0.2">
      <c r="C161" s="14"/>
      <c r="D161" s="14"/>
      <c r="E161" s="14"/>
    </row>
    <row r="163" spans="1:5" x14ac:dyDescent="0.2">
      <c r="C163" s="14"/>
      <c r="D163" s="14"/>
      <c r="E163" s="14"/>
    </row>
    <row r="164" spans="1:5" x14ac:dyDescent="0.2">
      <c r="A164" s="3"/>
      <c r="B164" s="22"/>
      <c r="C164" s="17"/>
      <c r="D164" s="17"/>
      <c r="E164" s="17"/>
    </row>
    <row r="165" spans="1:5" x14ac:dyDescent="0.2">
      <c r="B165" s="21"/>
    </row>
    <row r="166" spans="1:5" x14ac:dyDescent="0.2">
      <c r="C166" s="14"/>
      <c r="D166" s="14"/>
      <c r="E166" s="14"/>
    </row>
    <row r="167" spans="1:5" x14ac:dyDescent="0.2">
      <c r="A167" s="3"/>
      <c r="B167" s="22"/>
    </row>
    <row r="168" spans="1:5" x14ac:dyDescent="0.2">
      <c r="C168" s="14"/>
      <c r="D168" s="14"/>
      <c r="E168" s="14"/>
    </row>
    <row r="169" spans="1:5" x14ac:dyDescent="0.2">
      <c r="A169" s="3"/>
      <c r="B169" s="22"/>
    </row>
  </sheetData>
  <mergeCells count="3">
    <mergeCell ref="A1:E1"/>
    <mergeCell ref="A2:F2"/>
    <mergeCell ref="A3:F3"/>
  </mergeCells>
  <pageMargins left="0.23622047244094491" right="0.23622047244094491" top="0.15748031496062992" bottom="0.15748031496062992" header="0.31496062992125984" footer="0.31496062992125984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</vt:i4>
      </vt:variant>
      <vt:variant>
        <vt:lpstr>Névvel ellátott tartományok</vt:lpstr>
      </vt:variant>
      <vt:variant>
        <vt:i4>2</vt:i4>
      </vt:variant>
    </vt:vector>
  </HeadingPairs>
  <TitlesOfParts>
    <vt:vector size="7" baseType="lpstr">
      <vt:lpstr>Címrend</vt:lpstr>
      <vt:lpstr>1. melléklet</vt:lpstr>
      <vt:lpstr>2. melléklet</vt:lpstr>
      <vt:lpstr>3. melléklet</vt:lpstr>
      <vt:lpstr>4. melléklet</vt:lpstr>
      <vt:lpstr>'2. melléklet'!Nyomtatási_cím</vt:lpstr>
      <vt:lpstr>'4. melléklet'!Nyomtatási_cím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Iroda</cp:lastModifiedBy>
  <cp:lastPrinted>2015-11-25T08:54:31Z</cp:lastPrinted>
  <dcterms:created xsi:type="dcterms:W3CDTF">1997-01-17T14:02:09Z</dcterms:created>
  <dcterms:modified xsi:type="dcterms:W3CDTF">2015-11-25T08:54:55Z</dcterms:modified>
</cp:coreProperties>
</file>